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'Sheet1'!$A$1:$M$64</definedName>
  </definedNames>
  <calcPr fullCalcOnLoad="1"/>
</workbook>
</file>

<file path=xl/sharedStrings.xml><?xml version="1.0" encoding="utf-8"?>
<sst xmlns="http://schemas.openxmlformats.org/spreadsheetml/2006/main" count="162" uniqueCount="159">
  <si>
    <t>OUTFLOW</t>
  </si>
  <si>
    <t>INVESTMENT</t>
  </si>
  <si>
    <t>SALARIES &amp; WAGES</t>
  </si>
  <si>
    <t>CASH FLOW STATEMENT (' 000 US$)</t>
  </si>
  <si>
    <t>INFLOW</t>
  </si>
  <si>
    <t>ENTRY FEE</t>
  </si>
  <si>
    <t>MONTHLY DRAW</t>
  </si>
  <si>
    <t>TOTAL OUTFLOW</t>
  </si>
  <si>
    <t>TOTAL INFLOW</t>
  </si>
  <si>
    <t>SALE OF FOOD &amp; BEVERAGE</t>
  </si>
  <si>
    <t>SALE OF TICKETS FOR GAMES</t>
  </si>
  <si>
    <t>REPAIRS &amp; MAINTENANCE</t>
  </si>
  <si>
    <t>PROMOTION EXPENSES</t>
  </si>
  <si>
    <t>SALE OF TICKETS (MTHLY. DRAW)</t>
  </si>
  <si>
    <t>1. INVESTMENT</t>
  </si>
  <si>
    <t>A. LAND</t>
  </si>
  <si>
    <t xml:space="preserve">The total land requirement is estimated to be twice the built up area. The built up area is taken as </t>
  </si>
  <si>
    <t xml:space="preserve">50,000 sq. ft. (4645 sq. mt), which is the normal size of any Dave &amp; Buster's outlet. Hence the </t>
  </si>
  <si>
    <t>(A)</t>
  </si>
  <si>
    <t>B. BUILDING</t>
  </si>
  <si>
    <t xml:space="preserve">The cost of construction in Muscat is about R.O.250/sq.mt.(source: Mr.C.D.Vyas- Construction </t>
  </si>
  <si>
    <t>Manager, Services and Trade Co. L.L.C). The built up area will be about 4645 sq.mt. as mentioned</t>
  </si>
  <si>
    <t>above. This cost includes finishing and air conditioning.</t>
  </si>
  <si>
    <t xml:space="preserve">Investment in Land:    9290 sq.mt. X R.O.107.6/sq.mt. = R.O.999,604  </t>
  </si>
  <si>
    <t>Investment in Building: 4645 sq.mt. X R.O.250/sq.mt. = R.O.1,161,250</t>
  </si>
  <si>
    <t>The cost of landscaping in Muscat is about R.O.20/sq.mt. (source: Mr. K.Jayachandran- Irrigation</t>
  </si>
  <si>
    <t>Engineer, Muna Noor Inc. L.L.C.). The landscaping area will be the total land area minus the built</t>
  </si>
  <si>
    <t>up area.</t>
  </si>
  <si>
    <t>Investment in landscaping: 4645 sq.mt. X R.O.20/sq.mt.=  R.O.92,900</t>
  </si>
  <si>
    <t>(B)</t>
  </si>
  <si>
    <t>(C)</t>
  </si>
  <si>
    <t>D. AMUSEMENT EQUIPMENT</t>
  </si>
  <si>
    <t xml:space="preserve">land requirement is about 9290 sq. mt. The current rate of the selected piece of land in Muscat, the </t>
  </si>
  <si>
    <t xml:space="preserve">capital city of Oman, is R.O.107.6 sq.mt. The selected piece of land is about 10 km from the </t>
  </si>
  <si>
    <t>international airport and 20 km from the city. It is easily within a drivable distance.</t>
  </si>
  <si>
    <t>This will include the typical equipments that are usually found in any Dave and Buster's outlet like</t>
  </si>
  <si>
    <t xml:space="preserve">C. LANDSCAPING </t>
  </si>
  <si>
    <t xml:space="preserve">snooker tables, arcade games, children play area, in-house music etc. </t>
  </si>
  <si>
    <t>(D)</t>
  </si>
  <si>
    <t>E. RESTAURANT</t>
  </si>
  <si>
    <t>The restaurant will have a capacity to seat 300, which is the usual capacity of any Dave &amp; Buster's</t>
  </si>
  <si>
    <t>the restaurant.(Source: Mr. C.D.Vyas- Construction Manager, Services &amp; Trade L.L.C.)</t>
  </si>
  <si>
    <t>(E)</t>
  </si>
  <si>
    <t xml:space="preserve">                                                                       </t>
  </si>
  <si>
    <t>2. REPAIRS AND MAINTENANCE</t>
  </si>
  <si>
    <t xml:space="preserve">The expenses for repairs and maintenance are taken to be 1% of the cost of building in the first </t>
  </si>
  <si>
    <t xml:space="preserve">year. These are expected to rise at the rate of 5% for each subsequent year. </t>
  </si>
  <si>
    <t>3. SALARIES AND WAGES</t>
  </si>
  <si>
    <t xml:space="preserve">The outlet will need to employ a staff of about 100 people including security, stewards, cooks, </t>
  </si>
  <si>
    <t>Hence maintenance for the I year = 1% of 1161250 = R.O.11612</t>
  </si>
  <si>
    <t>virtually an inflation free economy.</t>
  </si>
  <si>
    <t>increments in salaries of the staff are estimated at 5% each year which is common, Oman being</t>
  </si>
  <si>
    <t>This will rise by 5% each subsequent year.</t>
  </si>
  <si>
    <t>These will be high initially. The promotion mix will include advertisement on the national television,</t>
  </si>
  <si>
    <t xml:space="preserve">advertisements on the radio and newspapers. The promotion expenses for the I year are budgeted </t>
  </si>
  <si>
    <t xml:space="preserve">at R.O.48,000. These would be reduced to R.O.20,000 for the II year and then increased by 5% </t>
  </si>
  <si>
    <t>each subsequent year.</t>
  </si>
  <si>
    <t>electronic items to white goods to dinner vouchers. The total cost of the draw would be R.O.5000</t>
  </si>
  <si>
    <t xml:space="preserve">each month. That comes to R.O.60,000 for the I year. Each subsequent year the amount would </t>
  </si>
  <si>
    <t>increase by 5% to attract more customers.</t>
  </si>
  <si>
    <t>1. ENTRY FEE</t>
  </si>
  <si>
    <t xml:space="preserve">The population of Muscat region is 1,000,000. Of these our target customers are 400,000. It is fair </t>
  </si>
  <si>
    <t>(a)</t>
  </si>
  <si>
    <t>2. FOOD AND BEVERAGES</t>
  </si>
  <si>
    <t xml:space="preserve">Each person is expected to spend at least R.O.1.5 on food and beverages. An average meal at a </t>
  </si>
  <si>
    <t xml:space="preserve">fast food outlet in Muscat costs about the same. Assuming that one third of customers shall not   </t>
  </si>
  <si>
    <t xml:space="preserve">Inflow from Food &amp; Beverages for the I year = 400,000 x 1.5 x .67 = R.O.400,000 </t>
  </si>
  <si>
    <t>(b)</t>
  </si>
  <si>
    <t>3. AMUSEMENT</t>
  </si>
  <si>
    <t>On the same lines as above, it is estimated that the inflow from amusement would be more or less</t>
  </si>
  <si>
    <t>same as the inflow from food and beverages. This is the case with all the Dave &amp; Busters outlets.</t>
  </si>
  <si>
    <t>Inflow from Amusement in the I year = R.O.400,000</t>
  </si>
  <si>
    <t>(c)</t>
  </si>
  <si>
    <t>4. TICKETS FOR MONTHLY DRAW</t>
  </si>
  <si>
    <t xml:space="preserve">As mentioned earlier, it is proposed to have a lucky draw on monthly basis. The tickets would be </t>
  </si>
  <si>
    <t>priced at a reasonable R.O.1. It is fair to assume that at least a 1/2 of the total entrants will like to</t>
  </si>
  <si>
    <t>participate in the draw.</t>
  </si>
  <si>
    <t>Inflow from sale of tickets for the monthly draw = R.O.200,000</t>
  </si>
  <si>
    <t>(d)</t>
  </si>
  <si>
    <t>NETFLOW (INFLOW-OUTFLOW)</t>
  </si>
  <si>
    <t>CAPITAL STRUCTURE AND COST OF CAPITAL</t>
  </si>
  <si>
    <t xml:space="preserve">The cost of debt capital in Muscat is around 10%. The maximum interest that the banks pay on the </t>
  </si>
  <si>
    <t>term deposits does not exceed 8%. Hence the expectations of the shareholders or in other words,</t>
  </si>
  <si>
    <t>bank loan @10% and the other 50 cents will come as equity capital at a cost of 10%.</t>
  </si>
  <si>
    <t xml:space="preserve">So the Weighed Average Cost of Capital is also 10%. This will be used in calculating Net Present </t>
  </si>
  <si>
    <t>Value (NPV) of the project to assess the viability.</t>
  </si>
  <si>
    <t>NET PRESENT VALUE (NPV)</t>
  </si>
  <si>
    <t>It is defined as the sum of present values of all the net cashflows resulting from a business over its</t>
  </si>
  <si>
    <t>It is difficult to estimate the life span of a Dave &amp; Buster's outlet. Hence for the ease of analysis the</t>
  </si>
  <si>
    <t>financial appraisal covers a time span of 10 years.</t>
  </si>
  <si>
    <t>INTERNAL RATE OF RETURN (IRR)</t>
  </si>
  <si>
    <t xml:space="preserve">life span. If the NPV comes out to be greater than zero (+tive) then the project is accepted as  </t>
  </si>
  <si>
    <t>financially viable, else it is treated as unviable.</t>
  </si>
  <si>
    <t>Net Present Value is one of the most widely accepted investment appraisal technique. It owes its</t>
  </si>
  <si>
    <t xml:space="preserve">popularity to the fact that it takes into account the time value of money and considers the </t>
  </si>
  <si>
    <t>cashflows associated over the entire life span of the project.</t>
  </si>
  <si>
    <t xml:space="preserve">reasons. </t>
  </si>
  <si>
    <t xml:space="preserve">IRR is defined as that rate of return, which if achieved, results in a zero net present value. The </t>
  </si>
  <si>
    <t>investment is regarded as good if the IRR is greater than the overall corporate rate of return. If IRR</t>
  </si>
  <si>
    <t xml:space="preserve">outlet. The investment shown below includes crockery, cutlery, culinary, furniture and interior for </t>
  </si>
  <si>
    <t>the cost of equity capital is also about 10%.</t>
  </si>
  <si>
    <t xml:space="preserve">This is yet another commonly used investment appraisal technique. This is popular for the same </t>
  </si>
  <si>
    <t>is less than the corporate rate of return the investment is viewed as not fruitful.</t>
  </si>
  <si>
    <t>The rate of return acceptable to Dave &amp; Buster's is 7.2% (Please refer to enclosure). So if the IRR</t>
  </si>
  <si>
    <t>of the project is greater than 7.2%, the project would be deemed as acceptable.</t>
  </si>
  <si>
    <t>Arcade Games: 20 nos. x R.O.475/no. = R.O. 9500</t>
  </si>
  <si>
    <t>Snooker tables:  8 nos. x R.O.500/no. = R.O.4000</t>
  </si>
  <si>
    <t>Children Play Area: R.O.5000</t>
  </si>
  <si>
    <t>Investment in amusement equipment = R.O.18,500</t>
  </si>
  <si>
    <t>Investment in Restaurant = R.O.25,000</t>
  </si>
  <si>
    <t>1. TOTAL INITIAL INVESTMENT: A+B+C+D+E = R.O.2,297,254</t>
  </si>
  <si>
    <t xml:space="preserve">It is suggested that the outlet hold a monthly lucky draw. The prices would be in kind, ranging from </t>
  </si>
  <si>
    <t xml:space="preserve">to assume that all of them will visit the outlet at least once in the year. </t>
  </si>
  <si>
    <t>This is expected to rise @2.5%, which is the population growth rate in Oman.</t>
  </si>
  <si>
    <t>spend on food &amp; beverages at all and come only to see what a Dave &amp; Buster's outlet looks like,</t>
  </si>
  <si>
    <t>This is expected to rise @2.5%, which is the annual increase in the number of visitors.</t>
  </si>
  <si>
    <t>(See enclosed statement of income)</t>
  </si>
  <si>
    <t>This is also expected to rise @2.5% each subsequent year.</t>
  </si>
  <si>
    <t>A debt equity ratio of 1:1 in capital mix is permitted. So 50 cents in one dollar will be financed by a</t>
  </si>
  <si>
    <t>Present Value of Net Cash Flows</t>
  </si>
  <si>
    <t>PURCHASES (FOOD &amp; BVRGS.)</t>
  </si>
  <si>
    <t xml:space="preserve">It is suggested to charge an entry fee of R.O.0.500 per head which is a very reasonable amount. </t>
  </si>
  <si>
    <t>Inflow in form of Entry Fee: 400,00 x R.O.0.500 = R.O.200,000</t>
  </si>
  <si>
    <t>Salary bill for the I year = 100 nos. x R.O.250/mth x 12 mths = R.O.300,000</t>
  </si>
  <si>
    <t>NET PRESENT VALUE</t>
  </si>
  <si>
    <t>(+VE)</t>
  </si>
  <si>
    <t>INTERNAL RATE OF RETURN</t>
  </si>
  <si>
    <t>(Since the NPV is positive, the project is financially viable)</t>
  </si>
  <si>
    <t xml:space="preserve">The IRR is between 19.44% and 19.45%, which is more than the corporate rate of return (7.2%), hence </t>
  </si>
  <si>
    <t>the project is acceptable.</t>
  </si>
  <si>
    <t>4. PURCHASES</t>
  </si>
  <si>
    <t>Most of the purchases are expected to be of the foodstuff and beverages. It is suggested that the</t>
  </si>
  <si>
    <t>outlet works on a profit margin of 50% for food and beverages. The selling price of each meal is to</t>
  </si>
  <si>
    <t xml:space="preserve">be kept around R.O.1.5 which is the average cost of a meal on any fastfood outlet and hence is </t>
  </si>
  <si>
    <t xml:space="preserve">easily affordable. It is also estimated that 1/3 of the visitors shall not spend anything on food and </t>
  </si>
  <si>
    <t>beverages and will only come to see how a D&amp;B outlet looks like.</t>
  </si>
  <si>
    <t>Hence the cost of yearly purchases = 400,000 x 1.000 x 0.67 = R.O.268,000</t>
  </si>
  <si>
    <t>This is likely to rise @2.5% each year as the expected rise in number of visitors is also 2.5%.</t>
  </si>
  <si>
    <t>5. PROMOTION EXPENSES</t>
  </si>
  <si>
    <t>6. MONTHLY DRAW</t>
  </si>
  <si>
    <t>PERCENTAGE VARIABLE CONTRIBUTION MARGIN (PVCM)</t>
  </si>
  <si>
    <t>In this case the NPV is positive and hence the project is accepted as financially viable.</t>
  </si>
  <si>
    <t>return. Hence the project is fruitful and viable.</t>
  </si>
  <si>
    <t>PERCENTAGE VARIABLE CONTRIBUTION MARGIN (I YEAR)</t>
  </si>
  <si>
    <t>Sales - Variable costs</t>
  </si>
  <si>
    <t>Sales</t>
  </si>
  <si>
    <t>=</t>
  </si>
  <si>
    <t>1200000-328000</t>
  </si>
  <si>
    <t xml:space="preserve">The cost of food and beverages and the cost of gifts to be given away in the lucky draw are taken </t>
  </si>
  <si>
    <t>as variable costs. All other costs shall be incurred irrespective of number of visitors.</t>
  </si>
  <si>
    <t>In this case, PVCM comes out to be 72.67%.</t>
  </si>
  <si>
    <t>This is a measure that indicates the percentage of each dollar sale that will be available to help the</t>
  </si>
  <si>
    <t>firm cover its fixed costs and increase profits.</t>
  </si>
  <si>
    <t xml:space="preserve">The sale is expected to increase @2.5% each year since the number of visitors are also expected  </t>
  </si>
  <si>
    <t>to increase by 2. 5% each subsequent year.</t>
  </si>
  <si>
    <t>attendants and managers. The average salary is taken to be. R.O.250 per month all inclusive. The</t>
  </si>
  <si>
    <t xml:space="preserve">In this case the IRR is between 19.44% and 19.45%, which more than the corporate rate of </t>
  </si>
  <si>
    <t>Determining Budget:</t>
  </si>
  <si>
    <t xml:space="preserve">YEARS -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</si>
</sst>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%"/>
    <numFmt numFmtId="174" formatCode="0.0%"/>
    <numFmt numFmtId="175" formatCode="0.000"/>
    <numFmt numFmtId="176" formatCode="0.0000"/>
    <numFmt numFmtId="177" formatCode="0.00000"/>
  </numFmts>
  <fonts count="8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7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92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42.00390625" style="0" customWidth="1"/>
    <col min="2" max="2" width="12.421875" style="0" customWidth="1"/>
    <col min="3" max="3" width="12.140625" style="0" customWidth="1"/>
    <col min="4" max="4" width="12.421875" style="0" customWidth="1"/>
    <col min="5" max="5" width="13.140625" style="0" customWidth="1"/>
    <col min="6" max="6" width="12.140625" style="0" customWidth="1"/>
    <col min="7" max="7" width="12.421875" style="0" customWidth="1"/>
    <col min="8" max="8" width="11.57421875" style="0" customWidth="1"/>
    <col min="9" max="9" width="12.28125" style="0" customWidth="1"/>
    <col min="10" max="10" width="12.57421875" style="0" customWidth="1"/>
    <col min="11" max="11" width="11.421875" style="0" customWidth="1"/>
    <col min="12" max="13" width="13.421875" style="0" customWidth="1"/>
  </cols>
  <sheetData>
    <row r="1" spans="1:118" ht="12.7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</row>
    <row r="2" spans="1:1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</row>
    <row r="3" spans="1:118" ht="12.75">
      <c r="A3" s="4" t="s">
        <v>158</v>
      </c>
      <c r="B3" s="12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"/>
      <c r="N3" s="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</row>
    <row r="4" spans="1:1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</row>
    <row r="5" spans="1:118" ht="12.75">
      <c r="A5" s="1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</row>
    <row r="6" spans="1:1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</row>
    <row r="7" spans="1:118" ht="12.75">
      <c r="A7" s="1" t="s">
        <v>1</v>
      </c>
      <c r="B7" s="14">
        <v>2297254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"/>
      <c r="N7" s="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</row>
    <row r="8" spans="1:118" ht="12.7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"/>
      <c r="N8" s="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</row>
    <row r="9" spans="1:118" ht="12.75">
      <c r="A9" s="1" t="s">
        <v>11</v>
      </c>
      <c r="B9" s="14"/>
      <c r="C9" s="14">
        <v>11612</v>
      </c>
      <c r="D9" s="14">
        <f>C9*1.05</f>
        <v>12192.6</v>
      </c>
      <c r="E9" s="14">
        <f>D9*1.05</f>
        <v>12802.230000000001</v>
      </c>
      <c r="F9" s="14">
        <f aca="true" t="shared" si="0" ref="F9:L9">E9*1.05</f>
        <v>13442.341500000002</v>
      </c>
      <c r="G9" s="14">
        <f t="shared" si="0"/>
        <v>14114.458575000002</v>
      </c>
      <c r="H9" s="14">
        <f t="shared" si="0"/>
        <v>14820.181503750004</v>
      </c>
      <c r="I9" s="14">
        <f t="shared" si="0"/>
        <v>15561.190578937505</v>
      </c>
      <c r="J9" s="14">
        <f t="shared" si="0"/>
        <v>16339.250107884382</v>
      </c>
      <c r="K9" s="14">
        <f t="shared" si="0"/>
        <v>17156.2126132786</v>
      </c>
      <c r="L9" s="14">
        <f t="shared" si="0"/>
        <v>18014.02324394253</v>
      </c>
      <c r="M9" s="1"/>
      <c r="N9" s="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</row>
    <row r="10" spans="1:118" ht="12.75">
      <c r="A10" s="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"/>
      <c r="N10" s="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</row>
    <row r="11" spans="1:118" ht="12.75">
      <c r="A11" s="1" t="s">
        <v>2</v>
      </c>
      <c r="B11" s="14"/>
      <c r="C11" s="14">
        <v>300000</v>
      </c>
      <c r="D11" s="14">
        <f>C11*1.05</f>
        <v>315000</v>
      </c>
      <c r="E11" s="14">
        <f aca="true" t="shared" si="1" ref="E11:L11">D11*1.05</f>
        <v>330750</v>
      </c>
      <c r="F11" s="14">
        <f t="shared" si="1"/>
        <v>347287.5</v>
      </c>
      <c r="G11" s="14">
        <f t="shared" si="1"/>
        <v>364651.875</v>
      </c>
      <c r="H11" s="14">
        <f t="shared" si="1"/>
        <v>382884.46875</v>
      </c>
      <c r="I11" s="14">
        <f t="shared" si="1"/>
        <v>402028.6921875</v>
      </c>
      <c r="J11" s="14">
        <f t="shared" si="1"/>
        <v>422130.12679687503</v>
      </c>
      <c r="K11" s="14">
        <f t="shared" si="1"/>
        <v>443236.6331367188</v>
      </c>
      <c r="L11" s="14">
        <f t="shared" si="1"/>
        <v>465398.4647935548</v>
      </c>
      <c r="M11" s="1"/>
      <c r="N11" s="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</row>
    <row r="12" spans="1:118" ht="12.75">
      <c r="A12" s="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"/>
      <c r="N12" s="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</row>
    <row r="13" spans="1:118" ht="12.75">
      <c r="A13" s="1" t="s">
        <v>120</v>
      </c>
      <c r="B13" s="14"/>
      <c r="C13" s="15">
        <v>268000</v>
      </c>
      <c r="D13" s="15">
        <f>C13*1.025</f>
        <v>274700</v>
      </c>
      <c r="E13" s="15">
        <f aca="true" t="shared" si="2" ref="E13:L13">D13*1.025</f>
        <v>281567.5</v>
      </c>
      <c r="F13" s="15">
        <f t="shared" si="2"/>
        <v>288606.6875</v>
      </c>
      <c r="G13" s="15">
        <f t="shared" si="2"/>
        <v>295821.8546875</v>
      </c>
      <c r="H13" s="15">
        <f t="shared" si="2"/>
        <v>303217.40105468745</v>
      </c>
      <c r="I13" s="15">
        <f t="shared" si="2"/>
        <v>310797.8360810546</v>
      </c>
      <c r="J13" s="15">
        <f t="shared" si="2"/>
        <v>318567.7819830809</v>
      </c>
      <c r="K13" s="15">
        <f t="shared" si="2"/>
        <v>326531.9765326579</v>
      </c>
      <c r="L13" s="15">
        <f t="shared" si="2"/>
        <v>334695.27594597434</v>
      </c>
      <c r="M13" s="1"/>
      <c r="N13" s="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</row>
    <row r="14" spans="1:118" ht="12.75">
      <c r="A14" s="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"/>
      <c r="N14" s="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</row>
    <row r="15" spans="1:118" ht="12.75">
      <c r="A15" s="1" t="s">
        <v>12</v>
      </c>
      <c r="B15" s="14">
        <v>48000</v>
      </c>
      <c r="C15" s="14">
        <v>20000</v>
      </c>
      <c r="D15" s="14">
        <f>C15*1.05</f>
        <v>21000</v>
      </c>
      <c r="E15" s="14">
        <f aca="true" t="shared" si="3" ref="E15:L15">D15*1.05</f>
        <v>22050</v>
      </c>
      <c r="F15" s="14">
        <f t="shared" si="3"/>
        <v>23152.5</v>
      </c>
      <c r="G15" s="14">
        <f t="shared" si="3"/>
        <v>24310.125</v>
      </c>
      <c r="H15" s="14">
        <f t="shared" si="3"/>
        <v>25525.631250000002</v>
      </c>
      <c r="I15" s="14">
        <f t="shared" si="3"/>
        <v>26801.912812500002</v>
      </c>
      <c r="J15" s="14">
        <f t="shared" si="3"/>
        <v>28142.008453125003</v>
      </c>
      <c r="K15" s="14">
        <f t="shared" si="3"/>
        <v>29549.108875781254</v>
      </c>
      <c r="L15" s="14">
        <f t="shared" si="3"/>
        <v>31026.56431957032</v>
      </c>
      <c r="M15" s="1"/>
      <c r="N15" s="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</row>
    <row r="16" spans="1:118" ht="12.75">
      <c r="A16" s="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"/>
      <c r="N16" s="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</row>
    <row r="17" spans="1:118" ht="12.75">
      <c r="A17" s="1" t="s">
        <v>6</v>
      </c>
      <c r="B17" s="14"/>
      <c r="C17" s="14">
        <v>60000</v>
      </c>
      <c r="D17" s="14">
        <f>C17*1.05</f>
        <v>63000</v>
      </c>
      <c r="E17" s="14">
        <f aca="true" t="shared" si="4" ref="E17:L17">D17*1.05</f>
        <v>66150</v>
      </c>
      <c r="F17" s="14">
        <f t="shared" si="4"/>
        <v>69457.5</v>
      </c>
      <c r="G17" s="14">
        <f t="shared" si="4"/>
        <v>72930.375</v>
      </c>
      <c r="H17" s="14">
        <f t="shared" si="4"/>
        <v>76576.89375</v>
      </c>
      <c r="I17" s="14">
        <f t="shared" si="4"/>
        <v>80405.73843750001</v>
      </c>
      <c r="J17" s="14">
        <f t="shared" si="4"/>
        <v>84426.02535937501</v>
      </c>
      <c r="K17" s="14">
        <f t="shared" si="4"/>
        <v>88647.32662734376</v>
      </c>
      <c r="L17" s="14">
        <f t="shared" si="4"/>
        <v>93079.69295871095</v>
      </c>
      <c r="M17" s="1"/>
      <c r="N17" s="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</row>
    <row r="18" spans="1:118" ht="12.75">
      <c r="A18" s="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/>
      <c r="N18" s="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</row>
    <row r="19" spans="1:118" ht="12.75">
      <c r="A19" s="4" t="s">
        <v>7</v>
      </c>
      <c r="B19" s="16">
        <f>SUM(B6:B18)</f>
        <v>2345254</v>
      </c>
      <c r="C19" s="16">
        <f>SUM(C9:C18)</f>
        <v>659612</v>
      </c>
      <c r="D19" s="16">
        <f aca="true" t="shared" si="5" ref="D19:L19">SUM(D9:D18)</f>
        <v>685892.6</v>
      </c>
      <c r="E19" s="16">
        <f t="shared" si="5"/>
        <v>713319.73</v>
      </c>
      <c r="F19" s="16">
        <f t="shared" si="5"/>
        <v>741946.529</v>
      </c>
      <c r="G19" s="16">
        <f t="shared" si="5"/>
        <v>771828.6882625</v>
      </c>
      <c r="H19" s="16">
        <f t="shared" si="5"/>
        <v>803024.5763084375</v>
      </c>
      <c r="I19" s="16">
        <f t="shared" si="5"/>
        <v>835595.3700974921</v>
      </c>
      <c r="J19" s="16">
        <f t="shared" si="5"/>
        <v>869605.1927003404</v>
      </c>
      <c r="K19" s="16">
        <f t="shared" si="5"/>
        <v>905121.2577857805</v>
      </c>
      <c r="L19" s="16">
        <f t="shared" si="5"/>
        <v>942214.0212617529</v>
      </c>
      <c r="M19" s="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</row>
    <row r="20" spans="1:118" ht="12.75">
      <c r="A20" s="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/>
      <c r="N20" s="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</row>
    <row r="21" spans="1:118" ht="12.75">
      <c r="A21" s="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/>
      <c r="N21" s="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</row>
    <row r="22" spans="1:118" ht="12.75">
      <c r="A22" s="13" t="s">
        <v>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/>
      <c r="N22" s="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</row>
    <row r="23" spans="1:118" ht="12.7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/>
      <c r="N23" s="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</row>
    <row r="24" spans="1:118" ht="12.75">
      <c r="A24" s="1" t="s">
        <v>5</v>
      </c>
      <c r="B24" s="14"/>
      <c r="C24" s="14">
        <v>200000</v>
      </c>
      <c r="D24" s="14">
        <f>C24*1.025</f>
        <v>204999.99999999997</v>
      </c>
      <c r="E24" s="14">
        <f aca="true" t="shared" si="6" ref="E24:L24">D24*1.025</f>
        <v>210124.99999999994</v>
      </c>
      <c r="F24" s="14">
        <f t="shared" si="6"/>
        <v>215378.1249999999</v>
      </c>
      <c r="G24" s="14">
        <f t="shared" si="6"/>
        <v>220762.57812499988</v>
      </c>
      <c r="H24" s="14">
        <f t="shared" si="6"/>
        <v>226281.64257812485</v>
      </c>
      <c r="I24" s="14">
        <f t="shared" si="6"/>
        <v>231938.68364257796</v>
      </c>
      <c r="J24" s="14">
        <f t="shared" si="6"/>
        <v>237737.1507336424</v>
      </c>
      <c r="K24" s="14">
        <f t="shared" si="6"/>
        <v>243680.57950198345</v>
      </c>
      <c r="L24" s="14">
        <f t="shared" si="6"/>
        <v>249772.59398953302</v>
      </c>
      <c r="M24" s="1"/>
      <c r="N24" s="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</row>
    <row r="25" spans="1:118" ht="12.7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/>
      <c r="N25" s="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</row>
    <row r="26" spans="1:118" ht="12.75">
      <c r="A26" s="1" t="s">
        <v>9</v>
      </c>
      <c r="B26" s="14"/>
      <c r="C26" s="14">
        <v>400000</v>
      </c>
      <c r="D26" s="14">
        <f>C26*1.025</f>
        <v>409999.99999999994</v>
      </c>
      <c r="E26" s="14">
        <f aca="true" t="shared" si="7" ref="E26:L26">D26*1.025</f>
        <v>420249.9999999999</v>
      </c>
      <c r="F26" s="14">
        <f t="shared" si="7"/>
        <v>430756.2499999998</v>
      </c>
      <c r="G26" s="14">
        <f t="shared" si="7"/>
        <v>441525.15624999977</v>
      </c>
      <c r="H26" s="14">
        <f t="shared" si="7"/>
        <v>452563.2851562497</v>
      </c>
      <c r="I26" s="14">
        <f t="shared" si="7"/>
        <v>463877.3672851559</v>
      </c>
      <c r="J26" s="14">
        <f t="shared" si="7"/>
        <v>475474.3014672848</v>
      </c>
      <c r="K26" s="14">
        <f t="shared" si="7"/>
        <v>487361.1590039669</v>
      </c>
      <c r="L26" s="14">
        <f t="shared" si="7"/>
        <v>499545.18797906605</v>
      </c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</row>
    <row r="27" spans="1:118" ht="12.75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/>
      <c r="N27" s="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</row>
    <row r="28" spans="1:118" ht="12.75">
      <c r="A28" s="1" t="s">
        <v>10</v>
      </c>
      <c r="B28" s="14"/>
      <c r="C28" s="14">
        <v>400000</v>
      </c>
      <c r="D28" s="14">
        <f>C28*1.025</f>
        <v>409999.99999999994</v>
      </c>
      <c r="E28" s="14">
        <f aca="true" t="shared" si="8" ref="E28:L28">D28*1.025</f>
        <v>420249.9999999999</v>
      </c>
      <c r="F28" s="14">
        <f t="shared" si="8"/>
        <v>430756.2499999998</v>
      </c>
      <c r="G28" s="14">
        <f t="shared" si="8"/>
        <v>441525.15624999977</v>
      </c>
      <c r="H28" s="14">
        <f t="shared" si="8"/>
        <v>452563.2851562497</v>
      </c>
      <c r="I28" s="14">
        <f t="shared" si="8"/>
        <v>463877.3672851559</v>
      </c>
      <c r="J28" s="14">
        <f t="shared" si="8"/>
        <v>475474.3014672848</v>
      </c>
      <c r="K28" s="14">
        <f t="shared" si="8"/>
        <v>487361.1590039669</v>
      </c>
      <c r="L28" s="14">
        <f t="shared" si="8"/>
        <v>499545.18797906605</v>
      </c>
      <c r="M28" s="1"/>
      <c r="N28" s="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</row>
    <row r="29" spans="1:118" ht="12.75">
      <c r="A29" s="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/>
      <c r="N29" s="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</row>
    <row r="30" spans="1:118" ht="12.75">
      <c r="A30" s="1" t="s">
        <v>13</v>
      </c>
      <c r="B30" s="14"/>
      <c r="C30" s="14">
        <v>200000</v>
      </c>
      <c r="D30" s="14">
        <f>C30*1.025</f>
        <v>204999.99999999997</v>
      </c>
      <c r="E30" s="14">
        <f aca="true" t="shared" si="9" ref="E30:L30">D30*1.025</f>
        <v>210124.99999999994</v>
      </c>
      <c r="F30" s="14">
        <f t="shared" si="9"/>
        <v>215378.1249999999</v>
      </c>
      <c r="G30" s="14">
        <f t="shared" si="9"/>
        <v>220762.57812499988</v>
      </c>
      <c r="H30" s="14">
        <f t="shared" si="9"/>
        <v>226281.64257812485</v>
      </c>
      <c r="I30" s="14">
        <f t="shared" si="9"/>
        <v>231938.68364257796</v>
      </c>
      <c r="J30" s="14">
        <f t="shared" si="9"/>
        <v>237737.1507336424</v>
      </c>
      <c r="K30" s="14">
        <f t="shared" si="9"/>
        <v>243680.57950198345</v>
      </c>
      <c r="L30" s="14">
        <f t="shared" si="9"/>
        <v>249772.59398953302</v>
      </c>
      <c r="M30" s="1"/>
      <c r="N30" s="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</row>
    <row r="31" spans="1:118" ht="12.75">
      <c r="A31" s="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/>
      <c r="N31" s="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</row>
    <row r="32" spans="1:118" ht="12.75">
      <c r="A32" s="4" t="s">
        <v>8</v>
      </c>
      <c r="B32" s="14"/>
      <c r="C32" s="16">
        <f aca="true" t="shared" si="10" ref="C32:L32">SUM(C24:C31)</f>
        <v>1200000</v>
      </c>
      <c r="D32" s="16">
        <f t="shared" si="10"/>
        <v>1229999.9999999998</v>
      </c>
      <c r="E32" s="16">
        <f t="shared" si="10"/>
        <v>1260749.9999999995</v>
      </c>
      <c r="F32" s="16">
        <f t="shared" si="10"/>
        <v>1292268.7499999995</v>
      </c>
      <c r="G32" s="16">
        <f t="shared" si="10"/>
        <v>1324575.4687499995</v>
      </c>
      <c r="H32" s="16">
        <f t="shared" si="10"/>
        <v>1357689.855468749</v>
      </c>
      <c r="I32" s="16">
        <f t="shared" si="10"/>
        <v>1391632.1018554675</v>
      </c>
      <c r="J32" s="16">
        <f t="shared" si="10"/>
        <v>1426422.9044018541</v>
      </c>
      <c r="K32" s="16">
        <f t="shared" si="10"/>
        <v>1462083.4770119006</v>
      </c>
      <c r="L32" s="16">
        <f t="shared" si="10"/>
        <v>1498635.563937198</v>
      </c>
      <c r="M32" s="1"/>
      <c r="N32" s="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</row>
    <row r="33" spans="1:118" ht="12.75">
      <c r="A33" s="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/>
      <c r="N33" s="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</row>
    <row r="34" spans="1:118" ht="12.75">
      <c r="A34" s="4" t="s">
        <v>79</v>
      </c>
      <c r="B34" s="4">
        <f aca="true" t="shared" si="11" ref="B34:L34">B32-B19</f>
        <v>-2345254</v>
      </c>
      <c r="C34" s="4">
        <f t="shared" si="11"/>
        <v>540388</v>
      </c>
      <c r="D34" s="4">
        <f t="shared" si="11"/>
        <v>544107.3999999998</v>
      </c>
      <c r="E34" s="4">
        <f t="shared" si="11"/>
        <v>547430.2699999996</v>
      </c>
      <c r="F34" s="4">
        <f t="shared" si="11"/>
        <v>550322.2209999996</v>
      </c>
      <c r="G34" s="4">
        <f t="shared" si="11"/>
        <v>552746.7804874995</v>
      </c>
      <c r="H34" s="4">
        <f t="shared" si="11"/>
        <v>554665.2791603116</v>
      </c>
      <c r="I34" s="4">
        <f t="shared" si="11"/>
        <v>556036.7317579754</v>
      </c>
      <c r="J34" s="4">
        <f t="shared" si="11"/>
        <v>556817.7117015137</v>
      </c>
      <c r="K34" s="4">
        <f t="shared" si="11"/>
        <v>556962.2192261202</v>
      </c>
      <c r="L34" s="4">
        <f t="shared" si="11"/>
        <v>556421.542675445</v>
      </c>
      <c r="M34" s="1"/>
      <c r="N34" s="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</row>
    <row r="35" spans="1:118" ht="12.75">
      <c r="A35" s="1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</row>
    <row r="36" spans="1:1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</row>
    <row r="37" spans="1:118" ht="12.75">
      <c r="A37" s="4" t="s">
        <v>119</v>
      </c>
      <c r="B37" s="4">
        <f>B34</f>
        <v>-2345254</v>
      </c>
      <c r="C37" s="4">
        <f>C34/1.1</f>
        <v>491261.8181818181</v>
      </c>
      <c r="D37" s="4">
        <f>D34/(1.1*1.1)</f>
        <v>449675.5371900824</v>
      </c>
      <c r="E37" s="4">
        <f>E34/1.1^3</f>
        <v>411292.4643125465</v>
      </c>
      <c r="F37" s="4">
        <f>F34/1.1^4</f>
        <v>375877.48172938963</v>
      </c>
      <c r="G37" s="4">
        <f>G34/1.1^5</f>
        <v>343212.2622569865</v>
      </c>
      <c r="H37" s="4">
        <f>H34/1.1^6</f>
        <v>313094.0899919965</v>
      </c>
      <c r="I37" s="4">
        <f>I34/1.1^7</f>
        <v>285334.76293607475</v>
      </c>
      <c r="J37" s="4">
        <f>J34/1.1^8</f>
        <v>259759.57194025166</v>
      </c>
      <c r="K37" s="4">
        <f>K34/1.1^9</f>
        <v>236206.35069725124</v>
      </c>
      <c r="L37" s="4">
        <f>L34/1.1^10</f>
        <v>214524.59187254548</v>
      </c>
      <c r="M37" s="12">
        <f>SUM(B37:L37)</f>
        <v>1034984.9311089427</v>
      </c>
      <c r="N37" s="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1:1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</row>
    <row r="39" spans="1:1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1:1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</row>
    <row r="41" spans="1:1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</row>
    <row r="42" spans="1:1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</row>
    <row r="43" spans="1:118" ht="12.75">
      <c r="A43" s="4" t="s">
        <v>124</v>
      </c>
      <c r="B43" s="4">
        <f>M37</f>
        <v>1034984.9311089427</v>
      </c>
      <c r="C43" s="4" t="s">
        <v>125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1:118" ht="12.75">
      <c r="A44" s="1"/>
      <c r="B44" s="4" t="s">
        <v>127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1:1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</row>
    <row r="46" spans="1:118" ht="12.75">
      <c r="A46" s="4" t="s">
        <v>126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</row>
    <row r="47" spans="1:1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</row>
    <row r="48" spans="1:118" ht="12.75">
      <c r="A48" s="18">
        <v>0.1945</v>
      </c>
      <c r="B48" s="19">
        <f>B34</f>
        <v>-2345254</v>
      </c>
      <c r="C48" s="19">
        <f>C34/1.1945</f>
        <v>452396.8187526162</v>
      </c>
      <c r="D48" s="19">
        <f>D34/1.1945^2</f>
        <v>381339.96668489464</v>
      </c>
      <c r="E48" s="19">
        <f>E34/1.1945^3</f>
        <v>321196.16085592035</v>
      </c>
      <c r="F48" s="19">
        <f>F34/1.1945^4</f>
        <v>270316.42355553916</v>
      </c>
      <c r="G48" s="19">
        <f>G34/1.1945^5</f>
        <v>227297.9146245888</v>
      </c>
      <c r="H48" s="19">
        <f>H34/1.1945^6</f>
        <v>190947.53500840318</v>
      </c>
      <c r="I48" s="19">
        <f>I34/1.1945^7</f>
        <v>160250.872739015</v>
      </c>
      <c r="J48" s="19">
        <f>J34/1.1945^8</f>
        <v>134345.71174967694</v>
      </c>
      <c r="K48" s="19">
        <f>K34/1.1945^9</f>
        <v>112499.43715167764</v>
      </c>
      <c r="L48" s="19">
        <f>L34/1.1945^10</f>
        <v>94089.76744822587</v>
      </c>
      <c r="M48" s="1"/>
      <c r="N48" s="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</row>
    <row r="49" spans="1:118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>
        <f>SUM(B48:L48)</f>
        <v>-573.391429442272</v>
      </c>
      <c r="M49" s="21"/>
      <c r="N49" s="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</row>
    <row r="50" spans="1:118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1:118" ht="12.75">
      <c r="A51" s="18">
        <v>0.1944</v>
      </c>
      <c r="B51" s="19">
        <f>B34</f>
        <v>-2345254</v>
      </c>
      <c r="C51" s="19">
        <f>C34/1.1944</f>
        <v>452434.6952444742</v>
      </c>
      <c r="D51" s="19">
        <f>D34/1.1944^2</f>
        <v>381403.8240074578</v>
      </c>
      <c r="E51" s="19">
        <f>E34/1.1944^3</f>
        <v>321276.84313659224</v>
      </c>
      <c r="F51" s="19">
        <f>F34/1.1944^4</f>
        <v>270406.9628634519</v>
      </c>
      <c r="G51" s="19">
        <f>G34/1.1944^5</f>
        <v>227393.08206364323</v>
      </c>
      <c r="H51" s="19">
        <f>H34/1.1944^6</f>
        <v>191043.47648867144</v>
      </c>
      <c r="I51" s="19">
        <f>I34/1.1944^7</f>
        <v>160344.81429145735</v>
      </c>
      <c r="J51" s="19">
        <f>J34/1.1944^8</f>
        <v>134435.7218543154</v>
      </c>
      <c r="K51" s="19">
        <f>K34/1.1944^9</f>
        <v>112584.23571843113</v>
      </c>
      <c r="L51" s="19">
        <f>L34/1.1944^10</f>
        <v>94168.57289401944</v>
      </c>
      <c r="M51" s="1"/>
      <c r="N51" s="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</row>
    <row r="52" spans="1:118" ht="12.7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>
        <f>SUM(B51:L51)</f>
        <v>238.22856251439953</v>
      </c>
      <c r="M52" s="1"/>
      <c r="N52" s="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</row>
    <row r="53" spans="1:1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</row>
    <row r="54" spans="1:118" ht="12.75">
      <c r="A54" s="1"/>
      <c r="B54" s="4" t="s">
        <v>128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</row>
    <row r="55" spans="1:118" ht="12.75">
      <c r="A55" s="1"/>
      <c r="B55" s="4" t="s">
        <v>129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</row>
    <row r="56" spans="1:1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</row>
    <row r="57" spans="1:1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</row>
    <row r="58" spans="1:118" ht="12.75">
      <c r="A58" s="4" t="s">
        <v>143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</row>
    <row r="59" spans="1:1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</row>
    <row r="60" spans="1:1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</row>
    <row r="61" spans="1:118" ht="12.75">
      <c r="A61" s="22" t="s">
        <v>146</v>
      </c>
      <c r="B61" s="25" t="s">
        <v>144</v>
      </c>
      <c r="C61" s="25"/>
      <c r="D61" s="25"/>
      <c r="E61" s="12" t="s">
        <v>146</v>
      </c>
      <c r="F61" s="27" t="s">
        <v>147</v>
      </c>
      <c r="G61" s="27"/>
      <c r="H61" s="12" t="str">
        <f>E61</f>
        <v>=</v>
      </c>
      <c r="I61" s="23">
        <v>0.7267</v>
      </c>
      <c r="J61" s="1"/>
      <c r="K61" s="1"/>
      <c r="L61" s="1"/>
      <c r="M61" s="1"/>
      <c r="N61" s="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</row>
    <row r="62" spans="1:118" ht="12.75">
      <c r="A62" s="1"/>
      <c r="B62" s="26" t="s">
        <v>145</v>
      </c>
      <c r="C62" s="26"/>
      <c r="D62" s="26"/>
      <c r="E62" s="1"/>
      <c r="F62" s="28">
        <v>1200000</v>
      </c>
      <c r="G62" s="28"/>
      <c r="H62" s="1"/>
      <c r="I62" s="1"/>
      <c r="J62" s="1"/>
      <c r="K62" s="1"/>
      <c r="L62" s="1"/>
      <c r="M62" s="1"/>
      <c r="N62" s="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</row>
    <row r="63" spans="1:1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</row>
    <row r="64" spans="1:1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</row>
    <row r="65" spans="1:1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</row>
    <row r="66" spans="1:1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</row>
    <row r="67" spans="1:1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</row>
    <row r="68" spans="1:11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</row>
    <row r="69" spans="1:11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</row>
    <row r="70" spans="1:11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</row>
    <row r="71" spans="1:11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</row>
    <row r="72" spans="1:11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</row>
    <row r="73" spans="1:11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</row>
    <row r="74" spans="1:11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</row>
    <row r="75" spans="1:11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</row>
    <row r="76" spans="1:11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</row>
    <row r="77" spans="1:11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</row>
    <row r="78" spans="1:11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</row>
    <row r="79" spans="1:11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</row>
    <row r="80" spans="1:11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</row>
    <row r="81" spans="1:11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</row>
    <row r="82" spans="1:11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</row>
    <row r="83" spans="1:11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</row>
    <row r="84" spans="1:11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</row>
    <row r="85" spans="1:11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</row>
    <row r="86" spans="1:11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</row>
    <row r="87" spans="1:11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</row>
    <row r="88" spans="1:11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</row>
    <row r="89" spans="1:11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</row>
    <row r="90" spans="1:11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</row>
    <row r="91" spans="1:11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</row>
    <row r="92" spans="1:11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</row>
    <row r="93" spans="1:11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</row>
    <row r="94" spans="1:11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</row>
    <row r="95" spans="1:11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</row>
    <row r="96" spans="1:11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</row>
    <row r="97" spans="1:11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</row>
    <row r="98" spans="1:11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</row>
    <row r="99" spans="1:11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</row>
    <row r="100" spans="1:11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</row>
    <row r="101" spans="1:11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</row>
    <row r="102" spans="1:11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</row>
    <row r="103" spans="1:11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</row>
    <row r="104" spans="1:11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</row>
    <row r="105" spans="1:11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</row>
    <row r="106" spans="1:11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</row>
    <row r="107" spans="1:11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</row>
    <row r="108" spans="1:11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</row>
    <row r="109" spans="1:11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</row>
    <row r="110" spans="1:11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</row>
    <row r="111" spans="1:11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</row>
    <row r="112" spans="1:11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</row>
    <row r="113" spans="1:11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</row>
    <row r="114" spans="1:11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</row>
    <row r="115" spans="1:11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</row>
    <row r="116" spans="1:11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</row>
    <row r="117" spans="1:11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</row>
    <row r="118" spans="1:11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</row>
    <row r="119" spans="1:11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</row>
    <row r="120" spans="1:11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</row>
    <row r="121" spans="1:11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</row>
    <row r="122" spans="1:11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</row>
    <row r="123" spans="1:11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</row>
    <row r="124" spans="1:11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</row>
    <row r="125" spans="1:11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</row>
    <row r="126" spans="1:11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</row>
    <row r="127" spans="1:11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</row>
    <row r="128" spans="1:11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</row>
    <row r="129" spans="1:11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</row>
    <row r="130" spans="1:11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</row>
    <row r="131" spans="1:11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</row>
    <row r="132" spans="1:11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</row>
    <row r="133" spans="1:11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</row>
    <row r="134" spans="1:11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</row>
    <row r="135" spans="1:11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</row>
    <row r="136" spans="1:11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</row>
    <row r="137" spans="1:11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</row>
    <row r="138" spans="1:11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</row>
    <row r="139" spans="1:11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</row>
    <row r="140" spans="1:11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</row>
    <row r="141" spans="1:11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</row>
    <row r="142" spans="1:11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</row>
    <row r="143" spans="1:11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</row>
    <row r="144" spans="1:11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</row>
    <row r="145" spans="1:11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</row>
    <row r="146" spans="1:11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</row>
    <row r="147" spans="1:11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</row>
    <row r="148" spans="1:11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</row>
    <row r="149" spans="1:11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</row>
    <row r="150" spans="1:11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</row>
    <row r="151" spans="1:11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</row>
    <row r="152" spans="1:11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</row>
    <row r="153" spans="1:11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</row>
    <row r="154" spans="1:11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</row>
    <row r="155" spans="1:11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</row>
    <row r="156" spans="1:11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</row>
    <row r="157" spans="1:11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</row>
    <row r="158" spans="1:11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</row>
    <row r="159" spans="1:11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</row>
    <row r="160" spans="1:11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</row>
    <row r="161" spans="1:11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</row>
    <row r="162" spans="1:11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</row>
    <row r="163" spans="1:11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</row>
    <row r="164" spans="1:11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</row>
    <row r="165" spans="1:11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</row>
    <row r="166" spans="1:11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</row>
    <row r="167" spans="1:11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</row>
    <row r="168" spans="1:11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</row>
    <row r="169" spans="1:11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</row>
    <row r="170" spans="1:11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</row>
    <row r="171" spans="1:11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</row>
    <row r="172" spans="1:11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</row>
    <row r="173" spans="1:11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</row>
    <row r="174" spans="1:11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</row>
    <row r="175" spans="1:11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</row>
    <row r="176" spans="1:11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</row>
    <row r="177" spans="1:11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</row>
    <row r="178" spans="1:118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</row>
    <row r="179" spans="1:11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</row>
    <row r="180" spans="1:11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</row>
    <row r="181" spans="1:118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</row>
    <row r="182" spans="1:118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</row>
    <row r="183" spans="1:118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</row>
    <row r="184" spans="1:118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</row>
    <row r="185" spans="1:118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</row>
    <row r="186" spans="1:118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</row>
    <row r="187" spans="1:118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</row>
    <row r="188" spans="1:118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</row>
    <row r="189" spans="1:118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</row>
    <row r="190" spans="1:118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</row>
    <row r="191" spans="1:118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</row>
    <row r="192" spans="1:118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</row>
    <row r="193" spans="1:118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</row>
    <row r="194" spans="1:118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</row>
    <row r="195" spans="1:118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</row>
    <row r="196" spans="1:118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</row>
    <row r="197" spans="1:118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</row>
    <row r="198" spans="1:118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</row>
    <row r="199" spans="1:118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</row>
    <row r="200" spans="1:118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</row>
    <row r="201" spans="1:118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</row>
    <row r="202" spans="1:118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</row>
    <row r="203" spans="1:118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</row>
    <row r="204" spans="1:118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</row>
    <row r="205" spans="1:118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</row>
    <row r="206" spans="1:118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</row>
    <row r="207" spans="1:118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</row>
    <row r="208" spans="1:118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</row>
    <row r="209" spans="1:118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</row>
    <row r="210" spans="1:118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</row>
    <row r="211" spans="1:118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</row>
    <row r="212" spans="1:118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</row>
    <row r="213" spans="1:118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</row>
    <row r="214" spans="1:118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</row>
    <row r="215" spans="1:118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</row>
    <row r="216" spans="1:118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</row>
    <row r="217" spans="1:118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</row>
    <row r="218" spans="1:118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</row>
    <row r="219" spans="1:118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</row>
    <row r="220" spans="1:118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</row>
    <row r="221" spans="1:118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</row>
    <row r="222" spans="1:118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</row>
    <row r="223" spans="1:118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</row>
    <row r="224" spans="1:118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</row>
    <row r="225" spans="1:118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</row>
    <row r="226" spans="1:118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</row>
    <row r="227" spans="1:118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</row>
    <row r="228" spans="1:118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</row>
    <row r="229" spans="1:118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</row>
    <row r="230" spans="1:118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</row>
    <row r="231" spans="1:118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</row>
    <row r="232" spans="1:118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</row>
    <row r="233" spans="1:118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</row>
    <row r="234" spans="1:118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</row>
    <row r="235" spans="1:118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</row>
    <row r="236" spans="1:118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</row>
    <row r="237" spans="1:118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</row>
    <row r="238" spans="1:118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</row>
    <row r="239" spans="1:118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</row>
    <row r="240" spans="1:118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</row>
    <row r="241" spans="1:118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</row>
    <row r="242" spans="1:118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</row>
    <row r="243" spans="1:118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</row>
    <row r="244" spans="1:118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</row>
    <row r="245" spans="1:118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</row>
    <row r="246" spans="1:118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</row>
    <row r="247" spans="1:118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</row>
    <row r="248" spans="1:118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</row>
    <row r="249" spans="1:118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</row>
    <row r="250" spans="1:118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</row>
    <row r="251" spans="1:118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</row>
    <row r="252" spans="1:118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</row>
    <row r="253" spans="1:118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</row>
    <row r="254" spans="1:118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</row>
    <row r="255" spans="1:118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</row>
    <row r="256" spans="1:118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</row>
    <row r="257" spans="1:118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</row>
    <row r="258" spans="1:118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</row>
    <row r="259" spans="1:118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</row>
    <row r="260" spans="1:118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</row>
    <row r="261" spans="1:118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</row>
    <row r="262" spans="1:118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</row>
    <row r="263" spans="1:118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</row>
    <row r="264" spans="1:118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</row>
    <row r="265" spans="1:118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</row>
    <row r="266" spans="1:118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</row>
    <row r="267" spans="1:118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</row>
    <row r="268" spans="1:118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</row>
    <row r="269" spans="1:118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</row>
    <row r="270" spans="1:118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</row>
    <row r="271" spans="1:118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</row>
    <row r="272" spans="1:118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</row>
    <row r="273" spans="1:118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</row>
    <row r="274" spans="1:118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</row>
    <row r="275" spans="1:118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</row>
    <row r="276" spans="1:118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</row>
    <row r="277" spans="1:118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</row>
    <row r="278" spans="1:118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</row>
    <row r="279" spans="1:118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</row>
    <row r="280" spans="1:118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</row>
    <row r="281" spans="1:118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</row>
    <row r="282" spans="1:118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</row>
    <row r="283" spans="1:118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</row>
    <row r="284" spans="1:118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</row>
    <row r="285" spans="1:118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</row>
    <row r="286" spans="1:118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</row>
    <row r="287" spans="1:118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</row>
    <row r="288" spans="1:118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</row>
    <row r="289" spans="1:118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</row>
    <row r="290" spans="1:118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</row>
    <row r="291" spans="1:118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</row>
    <row r="292" spans="1:118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</row>
    <row r="293" spans="1:118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</row>
    <row r="294" spans="1:118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</row>
    <row r="295" spans="1:118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</row>
    <row r="296" spans="1:118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</row>
    <row r="297" spans="1:118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</row>
    <row r="298" spans="1:118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</row>
    <row r="299" spans="1:118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</row>
    <row r="300" spans="1:118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</row>
    <row r="301" spans="1:118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</row>
    <row r="302" spans="1:118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</row>
    <row r="303" spans="1:118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</row>
    <row r="304" spans="1:118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</row>
    <row r="305" spans="1:118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</row>
    <row r="306" spans="1:118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</row>
    <row r="307" spans="1:118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</row>
    <row r="308" spans="1:118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</row>
    <row r="309" spans="1:118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</row>
    <row r="310" spans="1:118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</row>
    <row r="311" spans="1:118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</row>
    <row r="312" spans="1:118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</row>
    <row r="313" spans="1:118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</row>
    <row r="314" spans="1:118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</row>
    <row r="315" spans="1:118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</row>
    <row r="316" spans="1:118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</row>
    <row r="317" spans="1:118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</row>
    <row r="318" spans="1:118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</row>
    <row r="319" spans="1:118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</row>
    <row r="320" spans="1:118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</row>
    <row r="321" spans="1:118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</row>
    <row r="322" spans="1:118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</row>
    <row r="323" spans="1:118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</row>
    <row r="324" spans="1:118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</row>
    <row r="325" spans="1:118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</row>
    <row r="326" spans="1:118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</row>
    <row r="327" spans="1:118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</row>
    <row r="328" spans="1:118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</row>
    <row r="329" spans="1:118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</row>
    <row r="330" spans="1:118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</row>
    <row r="331" spans="1:118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</row>
    <row r="332" spans="1:118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</row>
    <row r="333" spans="1:118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</row>
    <row r="334" spans="1:118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</row>
    <row r="335" spans="1:118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</row>
    <row r="336" spans="1:118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</row>
    <row r="337" spans="1:118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</row>
    <row r="338" spans="1:118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</row>
    <row r="339" spans="1:118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</row>
    <row r="340" spans="1:118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</row>
    <row r="341" spans="1:118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</row>
    <row r="342" spans="1:118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</row>
    <row r="343" spans="1:118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</row>
    <row r="344" spans="1:118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</row>
    <row r="345" spans="1:118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</row>
    <row r="346" spans="1:118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</row>
    <row r="347" spans="1:118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</row>
    <row r="348" spans="1:118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</row>
    <row r="349" spans="1:118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</row>
    <row r="350" spans="1:118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</row>
    <row r="351" spans="1:118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</row>
    <row r="352" spans="1:118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</row>
    <row r="353" spans="1:118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</row>
    <row r="354" spans="1:118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</row>
    <row r="355" spans="1:118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</row>
    <row r="356" spans="1:118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</row>
    <row r="357" spans="1:118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</row>
    <row r="358" spans="1:118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</row>
    <row r="359" spans="1:118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</row>
    <row r="360" spans="1:118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</row>
    <row r="361" spans="1:118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</row>
    <row r="362" spans="1:118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</row>
    <row r="363" spans="1:118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</row>
    <row r="364" spans="1:118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</row>
    <row r="365" spans="1:118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</row>
    <row r="366" spans="1:118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</row>
    <row r="367" spans="1:118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</row>
    <row r="368" spans="1:118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</row>
    <row r="369" spans="1:118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</row>
    <row r="370" spans="1:118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</row>
    <row r="371" spans="1:118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</row>
    <row r="372" spans="1:118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</row>
    <row r="373" spans="1:118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</row>
    <row r="374" spans="1:118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</row>
    <row r="375" spans="1:118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</row>
    <row r="376" spans="1:118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</row>
    <row r="377" spans="1:118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</row>
    <row r="378" spans="1:118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</row>
    <row r="379" spans="1:118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</row>
    <row r="380" spans="1:118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</row>
    <row r="381" spans="1:118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</row>
    <row r="382" spans="1:118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</row>
    <row r="383" spans="1:118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</row>
    <row r="384" spans="1:118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</row>
    <row r="385" spans="1:118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</row>
    <row r="386" spans="1:118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</row>
    <row r="387" spans="1:118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</row>
    <row r="388" spans="1:118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</row>
    <row r="389" spans="1:118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</row>
    <row r="390" spans="1:118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</row>
    <row r="391" spans="1:118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</row>
    <row r="392" spans="1:118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</row>
  </sheetData>
  <mergeCells count="5">
    <mergeCell ref="A1:N1"/>
    <mergeCell ref="B61:D61"/>
    <mergeCell ref="B62:D62"/>
    <mergeCell ref="F61:G61"/>
    <mergeCell ref="F62:G62"/>
  </mergeCells>
  <printOptions/>
  <pageMargins left="0.75" right="0.75" top="1" bottom="1" header="0.5" footer="0.5"/>
  <pageSetup horizontalDpi="300" verticalDpi="300" orientation="landscape" scale="62" r:id="rId1"/>
  <rowBreaks count="2" manualBreakCount="2">
    <brk id="20" max="12" man="1"/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6"/>
  <sheetViews>
    <sheetView workbookViewId="0" topLeftCell="A10">
      <selection activeCell="C16" sqref="C16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9" t="s">
        <v>157</v>
      </c>
      <c r="B2" s="29"/>
      <c r="C2" s="29"/>
      <c r="D2" s="2"/>
      <c r="E2" s="2"/>
      <c r="F2" s="2"/>
      <c r="G2" s="2"/>
      <c r="H2" s="2"/>
      <c r="I2" s="2"/>
      <c r="J2" s="3"/>
    </row>
    <row r="3" spans="1:10" ht="15.75">
      <c r="A3" s="6"/>
      <c r="B3" s="6"/>
      <c r="C3" s="6"/>
      <c r="D3" s="6"/>
      <c r="E3" s="6"/>
      <c r="F3" s="6"/>
      <c r="G3" s="6"/>
      <c r="H3" s="6"/>
      <c r="I3" s="2"/>
      <c r="J3" s="3"/>
    </row>
    <row r="4" spans="1:10" ht="15.75">
      <c r="A4" s="7" t="s">
        <v>0</v>
      </c>
      <c r="B4" s="8"/>
      <c r="C4" s="8"/>
      <c r="D4" s="8"/>
      <c r="E4" s="8"/>
      <c r="F4" s="8"/>
      <c r="G4" s="8"/>
      <c r="H4" s="8"/>
      <c r="I4" s="1"/>
      <c r="J4" s="1"/>
    </row>
    <row r="5" spans="1:10" ht="15.75">
      <c r="A5" s="7"/>
      <c r="B5" s="8"/>
      <c r="C5" s="8"/>
      <c r="D5" s="8"/>
      <c r="E5" s="8"/>
      <c r="F5" s="8"/>
      <c r="G5" s="8"/>
      <c r="H5" s="8"/>
      <c r="I5" s="1"/>
      <c r="J5" s="1"/>
    </row>
    <row r="6" spans="1:10" ht="15.75">
      <c r="A6" s="9" t="s">
        <v>14</v>
      </c>
      <c r="B6" s="8"/>
      <c r="C6" s="8"/>
      <c r="D6" s="8"/>
      <c r="E6" s="8"/>
      <c r="F6" s="8"/>
      <c r="G6" s="8"/>
      <c r="H6" s="8"/>
      <c r="I6" s="1"/>
      <c r="J6" s="1"/>
    </row>
    <row r="7" spans="1:10" ht="15.75">
      <c r="A7" s="8"/>
      <c r="B7" s="8"/>
      <c r="C7" s="8"/>
      <c r="D7" s="8"/>
      <c r="E7" s="8"/>
      <c r="F7" s="8"/>
      <c r="G7" s="8"/>
      <c r="H7" s="8"/>
      <c r="I7" s="1"/>
      <c r="J7" s="1"/>
    </row>
    <row r="8" spans="1:10" ht="15.75">
      <c r="A8" s="9" t="s">
        <v>15</v>
      </c>
      <c r="B8" s="8"/>
      <c r="C8" s="8"/>
      <c r="D8" s="8"/>
      <c r="E8" s="8"/>
      <c r="F8" s="8"/>
      <c r="G8" s="8"/>
      <c r="H8" s="8"/>
      <c r="I8" s="1"/>
      <c r="J8" s="1"/>
    </row>
    <row r="9" spans="1:10" ht="15.75">
      <c r="A9" s="8"/>
      <c r="B9" s="8"/>
      <c r="C9" s="8"/>
      <c r="D9" s="8"/>
      <c r="E9" s="8"/>
      <c r="F9" s="8"/>
      <c r="G9" s="8"/>
      <c r="H9" s="8"/>
      <c r="I9" s="1"/>
      <c r="J9" s="1"/>
    </row>
    <row r="10" spans="1:10" ht="15.75">
      <c r="A10" s="10" t="s">
        <v>16</v>
      </c>
      <c r="B10" s="10"/>
      <c r="C10" s="10"/>
      <c r="D10" s="10"/>
      <c r="E10" s="10"/>
      <c r="F10" s="10"/>
      <c r="G10" s="10"/>
      <c r="H10" s="10"/>
      <c r="I10" s="5"/>
      <c r="J10" s="1"/>
    </row>
    <row r="11" spans="1:10" ht="15.75">
      <c r="A11" s="10" t="s">
        <v>17</v>
      </c>
      <c r="B11" s="10"/>
      <c r="C11" s="10"/>
      <c r="D11" s="10"/>
      <c r="E11" s="10"/>
      <c r="F11" s="10"/>
      <c r="G11" s="10"/>
      <c r="H11" s="10"/>
      <c r="I11" s="5"/>
      <c r="J11" s="1"/>
    </row>
    <row r="12" spans="1:10" ht="15.75">
      <c r="A12" s="10" t="s">
        <v>32</v>
      </c>
      <c r="B12" s="10"/>
      <c r="C12" s="10"/>
      <c r="D12" s="10"/>
      <c r="E12" s="10"/>
      <c r="F12" s="10"/>
      <c r="G12" s="10"/>
      <c r="H12" s="10"/>
      <c r="I12" s="5"/>
      <c r="J12" s="1"/>
    </row>
    <row r="13" spans="1:10" ht="15.75">
      <c r="A13" s="10" t="s">
        <v>33</v>
      </c>
      <c r="B13" s="10"/>
      <c r="C13" s="10"/>
      <c r="D13" s="10"/>
      <c r="E13" s="10"/>
      <c r="F13" s="10"/>
      <c r="G13" s="10"/>
      <c r="H13" s="10"/>
      <c r="I13" s="5"/>
      <c r="J13" s="1"/>
    </row>
    <row r="14" spans="1:10" ht="15.75">
      <c r="A14" s="10" t="s">
        <v>34</v>
      </c>
      <c r="B14" s="10"/>
      <c r="C14" s="10"/>
      <c r="D14" s="10"/>
      <c r="E14" s="10"/>
      <c r="F14" s="10"/>
      <c r="G14" s="10"/>
      <c r="H14" s="10"/>
      <c r="I14" s="5"/>
      <c r="J14" s="1"/>
    </row>
    <row r="15" spans="1:10" ht="15.75">
      <c r="A15" s="8"/>
      <c r="B15" s="8"/>
      <c r="C15" s="8"/>
      <c r="D15" s="8"/>
      <c r="E15" s="8"/>
      <c r="F15" s="8"/>
      <c r="G15" s="8"/>
      <c r="H15" s="8"/>
      <c r="I15" s="1"/>
      <c r="J15" s="1"/>
    </row>
    <row r="16" spans="1:10" ht="15.75">
      <c r="A16" s="9" t="s">
        <v>23</v>
      </c>
      <c r="B16" s="8"/>
      <c r="C16" s="8"/>
      <c r="D16" s="8"/>
      <c r="E16" s="8"/>
      <c r="F16" s="8"/>
      <c r="G16" s="8"/>
      <c r="H16" s="8"/>
      <c r="I16" s="4" t="s">
        <v>18</v>
      </c>
      <c r="J16" s="1"/>
    </row>
    <row r="17" spans="1:10" ht="15.75">
      <c r="A17" s="8"/>
      <c r="B17" s="8"/>
      <c r="C17" s="8"/>
      <c r="D17" s="8"/>
      <c r="E17" s="8"/>
      <c r="F17" s="8"/>
      <c r="G17" s="8"/>
      <c r="H17" s="8"/>
      <c r="I17" s="1"/>
      <c r="J17" s="1"/>
    </row>
    <row r="18" spans="1:10" ht="15.75">
      <c r="A18" s="9" t="s">
        <v>19</v>
      </c>
      <c r="B18" s="8"/>
      <c r="C18" s="8"/>
      <c r="D18" s="8"/>
      <c r="E18" s="8"/>
      <c r="F18" s="8"/>
      <c r="G18" s="8"/>
      <c r="H18" s="8"/>
      <c r="I18" s="1"/>
      <c r="J18" s="1"/>
    </row>
    <row r="19" spans="1:10" ht="15.75">
      <c r="A19" s="8"/>
      <c r="B19" s="8"/>
      <c r="C19" s="8"/>
      <c r="D19" s="8"/>
      <c r="E19" s="8"/>
      <c r="F19" s="8"/>
      <c r="G19" s="8"/>
      <c r="H19" s="8"/>
      <c r="I19" s="1"/>
      <c r="J19" s="1"/>
    </row>
    <row r="20" spans="1:10" ht="15.75">
      <c r="A20" s="8" t="s">
        <v>20</v>
      </c>
      <c r="B20" s="8"/>
      <c r="C20" s="8"/>
      <c r="D20" s="8"/>
      <c r="E20" s="8"/>
      <c r="F20" s="8"/>
      <c r="G20" s="8"/>
      <c r="H20" s="8"/>
      <c r="I20" s="1"/>
      <c r="J20" s="1"/>
    </row>
    <row r="21" spans="1:10" ht="15.75">
      <c r="A21" s="8" t="s">
        <v>21</v>
      </c>
      <c r="B21" s="8"/>
      <c r="C21" s="8"/>
      <c r="D21" s="8"/>
      <c r="E21" s="8"/>
      <c r="F21" s="8"/>
      <c r="G21" s="8"/>
      <c r="H21" s="8"/>
      <c r="I21" s="1"/>
      <c r="J21" s="1"/>
    </row>
    <row r="22" spans="1:10" ht="15.75">
      <c r="A22" s="8" t="s">
        <v>22</v>
      </c>
      <c r="B22" s="8"/>
      <c r="C22" s="8"/>
      <c r="D22" s="8"/>
      <c r="E22" s="8"/>
      <c r="F22" s="8"/>
      <c r="G22" s="8"/>
      <c r="H22" s="8"/>
      <c r="I22" s="1"/>
      <c r="J22" s="1"/>
    </row>
    <row r="23" spans="1:10" ht="15.75">
      <c r="A23" s="8"/>
      <c r="B23" s="8"/>
      <c r="C23" s="8"/>
      <c r="D23" s="8"/>
      <c r="E23" s="8"/>
      <c r="F23" s="8"/>
      <c r="G23" s="8"/>
      <c r="H23" s="8"/>
      <c r="I23" s="1"/>
      <c r="J23" s="1"/>
    </row>
    <row r="24" spans="1:10" ht="15.75">
      <c r="A24" s="9" t="s">
        <v>24</v>
      </c>
      <c r="B24" s="8"/>
      <c r="C24" s="8"/>
      <c r="D24" s="8"/>
      <c r="E24" s="8"/>
      <c r="F24" s="8"/>
      <c r="G24" s="8"/>
      <c r="H24" s="8"/>
      <c r="I24" s="4" t="s">
        <v>29</v>
      </c>
      <c r="J24" s="1"/>
    </row>
    <row r="25" spans="1:10" ht="15.75">
      <c r="A25" s="8"/>
      <c r="B25" s="8"/>
      <c r="C25" s="8"/>
      <c r="D25" s="8"/>
      <c r="E25" s="8"/>
      <c r="F25" s="8"/>
      <c r="G25" s="8"/>
      <c r="H25" s="8"/>
      <c r="I25" s="1"/>
      <c r="J25" s="1"/>
    </row>
    <row r="26" spans="1:10" ht="15.75">
      <c r="A26" s="9" t="s">
        <v>36</v>
      </c>
      <c r="B26" s="8"/>
      <c r="C26" s="8"/>
      <c r="D26" s="8"/>
      <c r="E26" s="8"/>
      <c r="F26" s="8"/>
      <c r="G26" s="8"/>
      <c r="H26" s="8"/>
      <c r="I26" s="1"/>
      <c r="J26" s="1"/>
    </row>
    <row r="27" spans="1:10" ht="15.75">
      <c r="A27" s="8"/>
      <c r="B27" s="8"/>
      <c r="C27" s="8"/>
      <c r="D27" s="8"/>
      <c r="E27" s="8"/>
      <c r="F27" s="8"/>
      <c r="G27" s="8"/>
      <c r="H27" s="8"/>
      <c r="I27" s="1"/>
      <c r="J27" s="1"/>
    </row>
    <row r="28" spans="1:10" ht="15.75">
      <c r="A28" s="8" t="s">
        <v>25</v>
      </c>
      <c r="B28" s="8"/>
      <c r="C28" s="8"/>
      <c r="D28" s="8"/>
      <c r="E28" s="8"/>
      <c r="F28" s="8"/>
      <c r="G28" s="8"/>
      <c r="H28" s="8"/>
      <c r="I28" s="1"/>
      <c r="J28" s="1"/>
    </row>
    <row r="29" spans="1:10" ht="15.75">
      <c r="A29" s="8" t="s">
        <v>26</v>
      </c>
      <c r="B29" s="8"/>
      <c r="C29" s="8"/>
      <c r="D29" s="8"/>
      <c r="E29" s="8"/>
      <c r="F29" s="8"/>
      <c r="G29" s="8"/>
      <c r="H29" s="8"/>
      <c r="I29" s="1"/>
      <c r="J29" s="1"/>
    </row>
    <row r="30" spans="1:10" ht="15.75">
      <c r="A30" s="8" t="s">
        <v>27</v>
      </c>
      <c r="B30" s="8"/>
      <c r="C30" s="8"/>
      <c r="D30" s="8"/>
      <c r="E30" s="8"/>
      <c r="F30" s="8"/>
      <c r="G30" s="8"/>
      <c r="H30" s="8"/>
      <c r="I30" s="1"/>
      <c r="J30" s="1"/>
    </row>
    <row r="31" spans="1:10" ht="15.75">
      <c r="A31" s="8"/>
      <c r="B31" s="8"/>
      <c r="C31" s="8"/>
      <c r="D31" s="8"/>
      <c r="E31" s="8"/>
      <c r="F31" s="8"/>
      <c r="G31" s="8"/>
      <c r="H31" s="8"/>
      <c r="I31" s="1"/>
      <c r="J31" s="1"/>
    </row>
    <row r="32" spans="1:10" ht="15.75">
      <c r="A32" s="9" t="s">
        <v>28</v>
      </c>
      <c r="B32" s="8"/>
      <c r="C32" s="8"/>
      <c r="D32" s="8"/>
      <c r="E32" s="8"/>
      <c r="F32" s="8"/>
      <c r="G32" s="8"/>
      <c r="H32" s="8"/>
      <c r="I32" s="4" t="s">
        <v>30</v>
      </c>
      <c r="J32" s="1"/>
    </row>
    <row r="33" spans="1:10" ht="15.75">
      <c r="A33" s="8"/>
      <c r="B33" s="8"/>
      <c r="C33" s="8"/>
      <c r="D33" s="8"/>
      <c r="E33" s="8"/>
      <c r="F33" s="8"/>
      <c r="G33" s="8"/>
      <c r="H33" s="8"/>
      <c r="I33" s="1"/>
      <c r="J33" s="1"/>
    </row>
    <row r="34" spans="1:10" ht="15.75">
      <c r="A34" s="9" t="s">
        <v>31</v>
      </c>
      <c r="B34" s="8"/>
      <c r="C34" s="8"/>
      <c r="D34" s="8"/>
      <c r="E34" s="8"/>
      <c r="F34" s="8"/>
      <c r="G34" s="8"/>
      <c r="H34" s="8"/>
      <c r="I34" s="1"/>
      <c r="J34" s="1"/>
    </row>
    <row r="35" spans="1:10" ht="15.75">
      <c r="A35" s="8"/>
      <c r="B35" s="8"/>
      <c r="C35" s="8"/>
      <c r="D35" s="8"/>
      <c r="E35" s="8"/>
      <c r="F35" s="8"/>
      <c r="G35" s="8"/>
      <c r="H35" s="8"/>
      <c r="I35" s="1"/>
      <c r="J35" s="1"/>
    </row>
    <row r="36" spans="1:10" ht="15.75">
      <c r="A36" s="8" t="s">
        <v>35</v>
      </c>
      <c r="B36" s="8"/>
      <c r="C36" s="8"/>
      <c r="D36" s="8"/>
      <c r="E36" s="8"/>
      <c r="F36" s="8"/>
      <c r="G36" s="8"/>
      <c r="H36" s="8"/>
      <c r="I36" s="1"/>
      <c r="J36" s="1"/>
    </row>
    <row r="37" spans="1:10" ht="15.75">
      <c r="A37" s="8" t="s">
        <v>37</v>
      </c>
      <c r="B37" s="8"/>
      <c r="C37" s="8"/>
      <c r="D37" s="8"/>
      <c r="E37" s="8"/>
      <c r="F37" s="8"/>
      <c r="G37" s="8"/>
      <c r="H37" s="8"/>
      <c r="I37" s="1"/>
      <c r="J37" s="1"/>
    </row>
    <row r="38" spans="1:10" ht="15.75">
      <c r="A38" s="8"/>
      <c r="B38" s="8"/>
      <c r="C38" s="8"/>
      <c r="D38" s="8"/>
      <c r="E38" s="8"/>
      <c r="F38" s="8"/>
      <c r="G38" s="8"/>
      <c r="H38" s="8"/>
      <c r="I38" s="1"/>
      <c r="J38" s="1"/>
    </row>
    <row r="39" spans="1:10" ht="15.75">
      <c r="A39" s="8" t="s">
        <v>106</v>
      </c>
      <c r="B39" s="8"/>
      <c r="C39" s="8"/>
      <c r="D39" s="8"/>
      <c r="E39" s="8"/>
      <c r="F39" s="8"/>
      <c r="G39" s="8"/>
      <c r="H39" s="8"/>
      <c r="I39" s="1"/>
      <c r="J39" s="1"/>
    </row>
    <row r="40" spans="1:10" ht="15.75">
      <c r="A40" s="8" t="s">
        <v>107</v>
      </c>
      <c r="B40" s="8"/>
      <c r="C40" s="8"/>
      <c r="D40" s="8"/>
      <c r="E40" s="8"/>
      <c r="F40" s="8"/>
      <c r="G40" s="8"/>
      <c r="H40" s="8"/>
      <c r="I40" s="1"/>
      <c r="J40" s="1"/>
    </row>
    <row r="41" spans="1:10" ht="15.75">
      <c r="A41" s="8" t="s">
        <v>105</v>
      </c>
      <c r="B41" s="8"/>
      <c r="C41" s="8"/>
      <c r="D41" s="8"/>
      <c r="E41" s="8"/>
      <c r="F41" s="8"/>
      <c r="G41" s="8"/>
      <c r="H41" s="8"/>
      <c r="I41" s="1"/>
      <c r="J41" s="1"/>
    </row>
    <row r="42" spans="1:10" ht="15.75">
      <c r="A42" s="8"/>
      <c r="B42" s="8"/>
      <c r="C42" s="8"/>
      <c r="D42" s="8"/>
      <c r="E42" s="8"/>
      <c r="F42" s="8"/>
      <c r="G42" s="8"/>
      <c r="H42" s="8"/>
      <c r="I42" s="1"/>
      <c r="J42" s="1"/>
    </row>
    <row r="43" spans="1:10" ht="15.75">
      <c r="A43" s="9" t="s">
        <v>108</v>
      </c>
      <c r="B43" s="8"/>
      <c r="C43" s="8"/>
      <c r="D43" s="8"/>
      <c r="E43" s="8"/>
      <c r="F43" s="8"/>
      <c r="G43" s="8"/>
      <c r="H43" s="8"/>
      <c r="I43" s="4" t="s">
        <v>38</v>
      </c>
      <c r="J43" s="1"/>
    </row>
    <row r="44" spans="1:10" ht="15.75">
      <c r="A44" s="8"/>
      <c r="B44" s="8"/>
      <c r="C44" s="8"/>
      <c r="D44" s="8"/>
      <c r="E44" s="8"/>
      <c r="F44" s="8"/>
      <c r="G44" s="8"/>
      <c r="H44" s="8"/>
      <c r="I44" s="1"/>
      <c r="J44" s="1"/>
    </row>
    <row r="45" spans="1:10" ht="15.75">
      <c r="A45" s="9" t="s">
        <v>39</v>
      </c>
      <c r="B45" s="8"/>
      <c r="C45" s="8"/>
      <c r="D45" s="8"/>
      <c r="E45" s="8"/>
      <c r="F45" s="8"/>
      <c r="G45" s="8"/>
      <c r="H45" s="8"/>
      <c r="I45" s="1"/>
      <c r="J45" s="1"/>
    </row>
    <row r="46" spans="1:10" ht="15.75">
      <c r="A46" s="8"/>
      <c r="B46" s="8"/>
      <c r="C46" s="8"/>
      <c r="D46" s="8"/>
      <c r="E46" s="8"/>
      <c r="F46" s="8"/>
      <c r="G46" s="8"/>
      <c r="H46" s="8"/>
      <c r="I46" s="1"/>
      <c r="J46" s="1"/>
    </row>
    <row r="47" spans="1:10" ht="15.75">
      <c r="A47" s="8" t="s">
        <v>40</v>
      </c>
      <c r="B47" s="8"/>
      <c r="C47" s="8"/>
      <c r="D47" s="8"/>
      <c r="E47" s="8"/>
      <c r="F47" s="8"/>
      <c r="G47" s="8"/>
      <c r="H47" s="8"/>
      <c r="I47" s="1"/>
      <c r="J47" s="1"/>
    </row>
    <row r="48" spans="1:10" ht="15.75">
      <c r="A48" s="8" t="s">
        <v>99</v>
      </c>
      <c r="B48" s="8"/>
      <c r="C48" s="8"/>
      <c r="D48" s="8"/>
      <c r="E48" s="8"/>
      <c r="F48" s="8"/>
      <c r="G48" s="8"/>
      <c r="H48" s="8"/>
      <c r="I48" s="1"/>
      <c r="J48" s="1"/>
    </row>
    <row r="49" spans="1:10" ht="15.75">
      <c r="A49" s="8" t="s">
        <v>41</v>
      </c>
      <c r="B49" s="8"/>
      <c r="C49" s="8"/>
      <c r="D49" s="8"/>
      <c r="E49" s="8"/>
      <c r="F49" s="8"/>
      <c r="G49" s="8"/>
      <c r="H49" s="8"/>
      <c r="I49" s="1"/>
      <c r="J49" s="1"/>
    </row>
    <row r="50" spans="1:10" ht="15.75">
      <c r="A50" s="8"/>
      <c r="B50" s="8"/>
      <c r="C50" s="8"/>
      <c r="D50" s="8"/>
      <c r="E50" s="8"/>
      <c r="F50" s="8"/>
      <c r="G50" s="8"/>
      <c r="H50" s="8"/>
      <c r="I50" s="1"/>
      <c r="J50" s="1"/>
    </row>
    <row r="51" spans="1:10" ht="15.75">
      <c r="A51" s="9" t="s">
        <v>109</v>
      </c>
      <c r="B51" s="8"/>
      <c r="C51" s="8"/>
      <c r="D51" s="8"/>
      <c r="E51" s="8"/>
      <c r="F51" s="8"/>
      <c r="G51" s="8"/>
      <c r="H51" s="8"/>
      <c r="I51" s="4" t="s">
        <v>42</v>
      </c>
      <c r="J51" s="1"/>
    </row>
    <row r="52" spans="1:10" ht="15.75">
      <c r="A52" s="8"/>
      <c r="B52" s="8"/>
      <c r="C52" s="8"/>
      <c r="D52" s="8"/>
      <c r="E52" s="8"/>
      <c r="F52" s="8"/>
      <c r="G52" s="8"/>
      <c r="H52" s="8"/>
      <c r="I52" s="1"/>
      <c r="J52" s="1"/>
    </row>
    <row r="53" spans="1:10" ht="15.75">
      <c r="A53" s="9" t="s">
        <v>110</v>
      </c>
      <c r="B53" s="8"/>
      <c r="C53" s="8"/>
      <c r="D53" s="8"/>
      <c r="E53" s="8"/>
      <c r="F53" s="8"/>
      <c r="G53" s="8"/>
      <c r="H53" s="8"/>
      <c r="I53" s="1"/>
      <c r="J53" s="1"/>
    </row>
    <row r="54" spans="1:10" ht="15.75">
      <c r="A54" s="8" t="s">
        <v>43</v>
      </c>
      <c r="B54" s="8"/>
      <c r="C54" s="8"/>
      <c r="D54" s="8"/>
      <c r="E54" s="8"/>
      <c r="F54" s="8"/>
      <c r="G54" s="8"/>
      <c r="H54" s="8"/>
      <c r="I54" s="1"/>
      <c r="J54" s="1"/>
    </row>
    <row r="55" spans="1:10" ht="15.75">
      <c r="A55" s="8"/>
      <c r="B55" s="8"/>
      <c r="C55" s="8"/>
      <c r="D55" s="8"/>
      <c r="E55" s="8"/>
      <c r="F55" s="8"/>
      <c r="G55" s="8"/>
      <c r="H55" s="8"/>
      <c r="I55" s="1"/>
      <c r="J55" s="1"/>
    </row>
    <row r="56" spans="1:10" ht="15.75">
      <c r="A56" s="9" t="s">
        <v>44</v>
      </c>
      <c r="B56" s="8"/>
      <c r="C56" s="8"/>
      <c r="D56" s="8"/>
      <c r="E56" s="8"/>
      <c r="F56" s="8"/>
      <c r="G56" s="8"/>
      <c r="H56" s="8"/>
      <c r="I56" s="1"/>
      <c r="J56" s="1"/>
    </row>
    <row r="57" spans="1:10" ht="15.75">
      <c r="A57" s="8"/>
      <c r="B57" s="8"/>
      <c r="C57" s="8"/>
      <c r="D57" s="8"/>
      <c r="E57" s="8"/>
      <c r="F57" s="8"/>
      <c r="G57" s="8"/>
      <c r="H57" s="8"/>
      <c r="I57" s="1"/>
      <c r="J57" s="1"/>
    </row>
    <row r="58" spans="1:10" ht="15.75">
      <c r="A58" s="8" t="s">
        <v>45</v>
      </c>
      <c r="B58" s="8"/>
      <c r="C58" s="8"/>
      <c r="D58" s="8"/>
      <c r="E58" s="8"/>
      <c r="F58" s="8"/>
      <c r="G58" s="8"/>
      <c r="H58" s="8"/>
      <c r="I58" s="1"/>
      <c r="J58" s="1"/>
    </row>
    <row r="59" spans="1:10" ht="15.75">
      <c r="A59" s="8" t="s">
        <v>46</v>
      </c>
      <c r="B59" s="8"/>
      <c r="C59" s="8"/>
      <c r="D59" s="8"/>
      <c r="E59" s="8"/>
      <c r="F59" s="8"/>
      <c r="G59" s="8"/>
      <c r="H59" s="8"/>
      <c r="I59" s="1"/>
      <c r="J59" s="1"/>
    </row>
    <row r="60" spans="1:10" ht="15.75">
      <c r="A60" s="8"/>
      <c r="B60" s="8"/>
      <c r="C60" s="8"/>
      <c r="D60" s="8"/>
      <c r="E60" s="8"/>
      <c r="F60" s="8"/>
      <c r="G60" s="8"/>
      <c r="H60" s="8"/>
      <c r="I60" s="1"/>
      <c r="J60" s="1"/>
    </row>
    <row r="61" spans="1:10" ht="15.75">
      <c r="A61" s="8" t="s">
        <v>49</v>
      </c>
      <c r="B61" s="8"/>
      <c r="C61" s="8"/>
      <c r="D61" s="8"/>
      <c r="E61" s="8"/>
      <c r="F61" s="8"/>
      <c r="G61" s="8"/>
      <c r="H61" s="8"/>
      <c r="I61" s="1"/>
      <c r="J61" s="1"/>
    </row>
    <row r="62" spans="1:10" ht="15.75">
      <c r="A62" s="8"/>
      <c r="B62" s="8"/>
      <c r="C62" s="8"/>
      <c r="D62" s="8"/>
      <c r="E62" s="8"/>
      <c r="F62" s="8"/>
      <c r="G62" s="8"/>
      <c r="H62" s="8"/>
      <c r="I62" s="1"/>
      <c r="J62" s="1"/>
    </row>
    <row r="63" spans="1:10" ht="15.75">
      <c r="A63" s="8"/>
      <c r="B63" s="8"/>
      <c r="C63" s="8"/>
      <c r="D63" s="8"/>
      <c r="E63" s="8"/>
      <c r="F63" s="8"/>
      <c r="G63" s="8"/>
      <c r="H63" s="8"/>
      <c r="I63" s="1"/>
      <c r="J63" s="1"/>
    </row>
    <row r="64" spans="1:10" ht="15.75">
      <c r="A64" s="9" t="s">
        <v>47</v>
      </c>
      <c r="B64" s="8"/>
      <c r="C64" s="8"/>
      <c r="D64" s="8"/>
      <c r="E64" s="8"/>
      <c r="F64" s="8"/>
      <c r="G64" s="8"/>
      <c r="H64" s="8"/>
      <c r="I64" s="1"/>
      <c r="J64" s="1"/>
    </row>
    <row r="65" spans="1:10" ht="15.75">
      <c r="A65" s="8"/>
      <c r="B65" s="8"/>
      <c r="C65" s="8"/>
      <c r="D65" s="8"/>
      <c r="E65" s="8"/>
      <c r="F65" s="8"/>
      <c r="G65" s="8"/>
      <c r="H65" s="8"/>
      <c r="I65" s="1"/>
      <c r="J65" s="1"/>
    </row>
    <row r="66" spans="1:10" ht="15.75">
      <c r="A66" s="8" t="s">
        <v>48</v>
      </c>
      <c r="B66" s="8"/>
      <c r="C66" s="8"/>
      <c r="D66" s="8"/>
      <c r="E66" s="8"/>
      <c r="F66" s="8"/>
      <c r="G66" s="8"/>
      <c r="H66" s="8"/>
      <c r="I66" s="1"/>
      <c r="J66" s="1"/>
    </row>
    <row r="67" spans="1:10" ht="15.75">
      <c r="A67" s="8" t="s">
        <v>155</v>
      </c>
      <c r="B67" s="8"/>
      <c r="C67" s="8"/>
      <c r="D67" s="8"/>
      <c r="E67" s="8"/>
      <c r="F67" s="8"/>
      <c r="G67" s="8"/>
      <c r="H67" s="8"/>
      <c r="I67" s="1"/>
      <c r="J67" s="1"/>
    </row>
    <row r="68" spans="1:10" ht="15.75">
      <c r="A68" s="8" t="s">
        <v>51</v>
      </c>
      <c r="B68" s="8"/>
      <c r="C68" s="8"/>
      <c r="D68" s="8"/>
      <c r="E68" s="8"/>
      <c r="F68" s="8"/>
      <c r="G68" s="8"/>
      <c r="H68" s="8"/>
      <c r="I68" s="1"/>
      <c r="J68" s="1"/>
    </row>
    <row r="69" spans="1:10" ht="15.75">
      <c r="A69" s="8" t="s">
        <v>50</v>
      </c>
      <c r="B69" s="8"/>
      <c r="C69" s="8"/>
      <c r="D69" s="8"/>
      <c r="E69" s="8"/>
      <c r="F69" s="8"/>
      <c r="G69" s="8"/>
      <c r="H69" s="8"/>
      <c r="I69" s="1"/>
      <c r="J69" s="1"/>
    </row>
    <row r="70" spans="1:10" ht="15.75">
      <c r="A70" s="8"/>
      <c r="B70" s="8"/>
      <c r="C70" s="8"/>
      <c r="D70" s="8"/>
      <c r="E70" s="8"/>
      <c r="F70" s="8"/>
      <c r="G70" s="8"/>
      <c r="H70" s="8"/>
      <c r="I70" s="1"/>
      <c r="J70" s="1"/>
    </row>
    <row r="71" spans="1:10" ht="15.75">
      <c r="A71" s="8" t="s">
        <v>123</v>
      </c>
      <c r="B71" s="8"/>
      <c r="C71" s="8"/>
      <c r="D71" s="8"/>
      <c r="E71" s="8"/>
      <c r="F71" s="8"/>
      <c r="G71" s="8"/>
      <c r="H71" s="8"/>
      <c r="I71" s="1"/>
      <c r="J71" s="1"/>
    </row>
    <row r="72" spans="1:10" ht="15.75">
      <c r="A72" s="8"/>
      <c r="B72" s="8"/>
      <c r="C72" s="8"/>
      <c r="D72" s="8"/>
      <c r="E72" s="8"/>
      <c r="F72" s="8"/>
      <c r="G72" s="8"/>
      <c r="H72" s="8"/>
      <c r="I72" s="1"/>
      <c r="J72" s="1"/>
    </row>
    <row r="73" spans="1:10" ht="15.75">
      <c r="A73" s="8" t="s">
        <v>52</v>
      </c>
      <c r="B73" s="8"/>
      <c r="C73" s="8"/>
      <c r="D73" s="8"/>
      <c r="E73" s="8"/>
      <c r="F73" s="8"/>
      <c r="G73" s="8"/>
      <c r="H73" s="8"/>
      <c r="I73" s="1"/>
      <c r="J73" s="1"/>
    </row>
    <row r="74" spans="1:10" ht="15.75">
      <c r="A74" s="8"/>
      <c r="B74" s="8"/>
      <c r="C74" s="8"/>
      <c r="D74" s="8"/>
      <c r="E74" s="8"/>
      <c r="F74" s="8"/>
      <c r="G74" s="8"/>
      <c r="H74" s="8"/>
      <c r="I74" s="1"/>
      <c r="J74" s="1"/>
    </row>
    <row r="75" spans="1:10" ht="15.75">
      <c r="A75" s="8"/>
      <c r="B75" s="8"/>
      <c r="C75" s="8"/>
      <c r="D75" s="8"/>
      <c r="E75" s="8"/>
      <c r="F75" s="8"/>
      <c r="G75" s="8"/>
      <c r="H75" s="8"/>
      <c r="I75" s="1"/>
      <c r="J75" s="1"/>
    </row>
    <row r="76" spans="1:10" ht="15.75">
      <c r="A76" s="9" t="s">
        <v>130</v>
      </c>
      <c r="B76" s="8"/>
      <c r="C76" s="8"/>
      <c r="D76" s="8"/>
      <c r="E76" s="8"/>
      <c r="F76" s="8"/>
      <c r="G76" s="8"/>
      <c r="H76" s="8"/>
      <c r="I76" s="1"/>
      <c r="J76" s="1"/>
    </row>
    <row r="77" spans="1:10" ht="15.75">
      <c r="A77" s="8"/>
      <c r="B77" s="8"/>
      <c r="C77" s="8"/>
      <c r="D77" s="8"/>
      <c r="E77" s="8"/>
      <c r="F77" s="8"/>
      <c r="G77" s="8"/>
      <c r="H77" s="8"/>
      <c r="I77" s="1"/>
      <c r="J77" s="1"/>
    </row>
    <row r="78" spans="1:10" ht="15.75">
      <c r="A78" s="8" t="s">
        <v>131</v>
      </c>
      <c r="B78" s="8"/>
      <c r="C78" s="8"/>
      <c r="D78" s="8"/>
      <c r="E78" s="8"/>
      <c r="F78" s="8"/>
      <c r="G78" s="8"/>
      <c r="H78" s="8"/>
      <c r="I78" s="1"/>
      <c r="J78" s="1"/>
    </row>
    <row r="79" spans="1:10" ht="15.75">
      <c r="A79" s="8" t="s">
        <v>132</v>
      </c>
      <c r="B79" s="8"/>
      <c r="C79" s="8"/>
      <c r="D79" s="8"/>
      <c r="E79" s="8"/>
      <c r="F79" s="8"/>
      <c r="G79" s="8"/>
      <c r="H79" s="8"/>
      <c r="I79" s="1"/>
      <c r="J79" s="1"/>
    </row>
    <row r="80" spans="1:10" ht="15.75">
      <c r="A80" s="8" t="s">
        <v>133</v>
      </c>
      <c r="B80" s="8"/>
      <c r="C80" s="8"/>
      <c r="D80" s="8"/>
      <c r="E80" s="8"/>
      <c r="F80" s="8"/>
      <c r="G80" s="8"/>
      <c r="H80" s="8"/>
      <c r="I80" s="1"/>
      <c r="J80" s="1"/>
    </row>
    <row r="81" spans="1:10" ht="15.75">
      <c r="A81" s="8" t="s">
        <v>134</v>
      </c>
      <c r="B81" s="8"/>
      <c r="C81" s="8"/>
      <c r="D81" s="8"/>
      <c r="E81" s="8"/>
      <c r="F81" s="8"/>
      <c r="G81" s="8"/>
      <c r="H81" s="8"/>
      <c r="I81" s="1"/>
      <c r="J81" s="1"/>
    </row>
    <row r="82" spans="1:10" ht="15.75">
      <c r="A82" s="8" t="s">
        <v>135</v>
      </c>
      <c r="B82" s="8"/>
      <c r="C82" s="8"/>
      <c r="D82" s="8"/>
      <c r="E82" s="8"/>
      <c r="F82" s="8"/>
      <c r="G82" s="8"/>
      <c r="H82" s="8"/>
      <c r="I82" s="1"/>
      <c r="J82" s="1"/>
    </row>
    <row r="83" spans="1:10" ht="15.75">
      <c r="A83" s="8"/>
      <c r="B83" s="8"/>
      <c r="C83" s="8"/>
      <c r="D83" s="8"/>
      <c r="E83" s="8"/>
      <c r="F83" s="8"/>
      <c r="G83" s="8"/>
      <c r="H83" s="8"/>
      <c r="I83" s="1"/>
      <c r="J83" s="1"/>
    </row>
    <row r="84" spans="1:10" ht="15.75">
      <c r="A84" s="8" t="s">
        <v>136</v>
      </c>
      <c r="B84" s="8"/>
      <c r="C84" s="8"/>
      <c r="D84" s="8"/>
      <c r="E84" s="8"/>
      <c r="F84" s="8"/>
      <c r="G84" s="8"/>
      <c r="H84" s="8"/>
      <c r="I84" s="1"/>
      <c r="J84" s="1"/>
    </row>
    <row r="85" spans="1:10" ht="15.75">
      <c r="A85" s="8"/>
      <c r="B85" s="8"/>
      <c r="C85" s="8"/>
      <c r="D85" s="8"/>
      <c r="E85" s="8"/>
      <c r="F85" s="8"/>
      <c r="G85" s="8"/>
      <c r="H85" s="8"/>
      <c r="I85" s="1"/>
      <c r="J85" s="1"/>
    </row>
    <row r="86" spans="1:10" ht="15.75">
      <c r="A86" s="8" t="s">
        <v>137</v>
      </c>
      <c r="B86" s="8"/>
      <c r="C86" s="8"/>
      <c r="D86" s="8"/>
      <c r="E86" s="8"/>
      <c r="F86" s="8"/>
      <c r="G86" s="8"/>
      <c r="H86" s="8"/>
      <c r="I86" s="1"/>
      <c r="J86" s="1"/>
    </row>
    <row r="87" spans="1:10" ht="15.75">
      <c r="A87" s="8"/>
      <c r="B87" s="8"/>
      <c r="C87" s="8"/>
      <c r="D87" s="8"/>
      <c r="E87" s="8"/>
      <c r="F87" s="8"/>
      <c r="G87" s="8"/>
      <c r="H87" s="8"/>
      <c r="I87" s="1"/>
      <c r="J87" s="1"/>
    </row>
    <row r="88" spans="1:10" ht="15.75">
      <c r="A88" s="8"/>
      <c r="B88" s="8"/>
      <c r="C88" s="8"/>
      <c r="D88" s="8"/>
      <c r="E88" s="8"/>
      <c r="F88" s="8"/>
      <c r="G88" s="8"/>
      <c r="H88" s="8"/>
      <c r="I88" s="1"/>
      <c r="J88" s="1"/>
    </row>
    <row r="89" spans="1:10" ht="15.75">
      <c r="A89" s="9" t="s">
        <v>138</v>
      </c>
      <c r="B89" s="8"/>
      <c r="C89" s="8"/>
      <c r="D89" s="8"/>
      <c r="E89" s="8"/>
      <c r="F89" s="8"/>
      <c r="G89" s="8"/>
      <c r="H89" s="8"/>
      <c r="I89" s="1"/>
      <c r="J89" s="1"/>
    </row>
    <row r="90" spans="1:10" ht="15.75">
      <c r="A90" s="8"/>
      <c r="B90" s="8"/>
      <c r="C90" s="8"/>
      <c r="D90" s="8"/>
      <c r="E90" s="8"/>
      <c r="F90" s="8"/>
      <c r="G90" s="8"/>
      <c r="H90" s="8"/>
      <c r="I90" s="1"/>
      <c r="J90" s="1"/>
    </row>
    <row r="91" spans="1:10" ht="15.75">
      <c r="A91" s="8" t="s">
        <v>53</v>
      </c>
      <c r="B91" s="8"/>
      <c r="C91" s="8"/>
      <c r="D91" s="8"/>
      <c r="E91" s="8"/>
      <c r="F91" s="8"/>
      <c r="G91" s="8"/>
      <c r="H91" s="8"/>
      <c r="I91" s="1"/>
      <c r="J91" s="1"/>
    </row>
    <row r="92" spans="1:10" ht="15.75">
      <c r="A92" s="8" t="s">
        <v>54</v>
      </c>
      <c r="B92" s="8"/>
      <c r="C92" s="8"/>
      <c r="D92" s="8"/>
      <c r="E92" s="8"/>
      <c r="F92" s="8"/>
      <c r="G92" s="8"/>
      <c r="H92" s="8"/>
      <c r="I92" s="1"/>
      <c r="J92" s="1"/>
    </row>
    <row r="93" spans="1:10" ht="15.75">
      <c r="A93" s="8" t="s">
        <v>55</v>
      </c>
      <c r="B93" s="8"/>
      <c r="C93" s="8"/>
      <c r="D93" s="8"/>
      <c r="E93" s="8"/>
      <c r="F93" s="8"/>
      <c r="G93" s="8"/>
      <c r="H93" s="8"/>
      <c r="I93" s="1"/>
      <c r="J93" s="1"/>
    </row>
    <row r="94" spans="1:10" ht="15.75">
      <c r="A94" s="8" t="s">
        <v>56</v>
      </c>
      <c r="B94" s="8"/>
      <c r="C94" s="8"/>
      <c r="D94" s="8"/>
      <c r="E94" s="8"/>
      <c r="F94" s="8"/>
      <c r="G94" s="8"/>
      <c r="H94" s="8"/>
      <c r="I94" s="1"/>
      <c r="J94" s="1"/>
    </row>
    <row r="95" spans="1:10" ht="15.75">
      <c r="A95" s="8"/>
      <c r="B95" s="8"/>
      <c r="C95" s="8"/>
      <c r="D95" s="8"/>
      <c r="E95" s="8"/>
      <c r="F95" s="8"/>
      <c r="G95" s="8"/>
      <c r="H95" s="8"/>
      <c r="I95" s="1"/>
      <c r="J95" s="1"/>
    </row>
    <row r="96" spans="1:10" ht="15.75">
      <c r="A96" s="8"/>
      <c r="B96" s="8"/>
      <c r="C96" s="8"/>
      <c r="D96" s="8"/>
      <c r="E96" s="8"/>
      <c r="F96" s="8"/>
      <c r="G96" s="8"/>
      <c r="H96" s="8"/>
      <c r="I96" s="1"/>
      <c r="J96" s="1"/>
    </row>
    <row r="97" spans="1:10" ht="15.75">
      <c r="A97" s="9" t="s">
        <v>139</v>
      </c>
      <c r="B97" s="8"/>
      <c r="C97" s="8"/>
      <c r="D97" s="8"/>
      <c r="E97" s="8"/>
      <c r="F97" s="8"/>
      <c r="G97" s="8"/>
      <c r="H97" s="8"/>
      <c r="I97" s="1"/>
      <c r="J97" s="1"/>
    </row>
    <row r="98" spans="1:10" ht="15.75">
      <c r="A98" s="8"/>
      <c r="B98" s="8"/>
      <c r="C98" s="8"/>
      <c r="D98" s="8"/>
      <c r="E98" s="8"/>
      <c r="F98" s="8"/>
      <c r="G98" s="8"/>
      <c r="H98" s="8"/>
      <c r="I98" s="1"/>
      <c r="J98" s="1"/>
    </row>
    <row r="99" spans="1:10" ht="15.75">
      <c r="A99" s="8" t="s">
        <v>111</v>
      </c>
      <c r="B99" s="8"/>
      <c r="C99" s="8"/>
      <c r="D99" s="8"/>
      <c r="E99" s="8"/>
      <c r="F99" s="8"/>
      <c r="G99" s="8"/>
      <c r="H99" s="8"/>
      <c r="I99" s="1"/>
      <c r="J99" s="1"/>
    </row>
    <row r="100" spans="1:10" ht="15.75">
      <c r="A100" s="8" t="s">
        <v>57</v>
      </c>
      <c r="B100" s="8"/>
      <c r="C100" s="8"/>
      <c r="D100" s="8"/>
      <c r="E100" s="8"/>
      <c r="F100" s="8"/>
      <c r="G100" s="8"/>
      <c r="H100" s="8"/>
      <c r="I100" s="1"/>
      <c r="J100" s="1"/>
    </row>
    <row r="101" spans="1:10" ht="15.75">
      <c r="A101" s="8" t="s">
        <v>58</v>
      </c>
      <c r="B101" s="8"/>
      <c r="C101" s="8"/>
      <c r="D101" s="8"/>
      <c r="E101" s="8"/>
      <c r="F101" s="8"/>
      <c r="G101" s="8"/>
      <c r="H101" s="8"/>
      <c r="I101" s="1"/>
      <c r="J101" s="1"/>
    </row>
    <row r="102" spans="1:10" ht="15.75">
      <c r="A102" s="8" t="s">
        <v>59</v>
      </c>
      <c r="B102" s="8"/>
      <c r="C102" s="8"/>
      <c r="D102" s="8"/>
      <c r="E102" s="8"/>
      <c r="F102" s="8"/>
      <c r="G102" s="8"/>
      <c r="H102" s="8"/>
      <c r="I102" s="1"/>
      <c r="J102" s="1"/>
    </row>
    <row r="103" spans="1:10" ht="15.75">
      <c r="A103" s="8"/>
      <c r="B103" s="8"/>
      <c r="C103" s="8"/>
      <c r="D103" s="8"/>
      <c r="E103" s="8"/>
      <c r="F103" s="8"/>
      <c r="G103" s="8"/>
      <c r="H103" s="8"/>
      <c r="I103" s="1"/>
      <c r="J103" s="1"/>
    </row>
    <row r="104" spans="1:10" ht="15.75">
      <c r="A104" s="8"/>
      <c r="B104" s="8"/>
      <c r="C104" s="8"/>
      <c r="D104" s="8"/>
      <c r="E104" s="8"/>
      <c r="F104" s="8"/>
      <c r="G104" s="8"/>
      <c r="H104" s="8"/>
      <c r="I104" s="1"/>
      <c r="J104" s="1"/>
    </row>
    <row r="105" spans="1:10" ht="15.75">
      <c r="A105" s="8"/>
      <c r="B105" s="8"/>
      <c r="C105" s="8"/>
      <c r="D105" s="8"/>
      <c r="E105" s="8"/>
      <c r="F105" s="8"/>
      <c r="G105" s="8"/>
      <c r="H105" s="8"/>
      <c r="I105" s="1"/>
      <c r="J105" s="1"/>
    </row>
    <row r="106" spans="1:10" ht="15.75">
      <c r="A106" s="8"/>
      <c r="B106" s="8"/>
      <c r="C106" s="8"/>
      <c r="D106" s="8"/>
      <c r="E106" s="8"/>
      <c r="F106" s="8"/>
      <c r="G106" s="8"/>
      <c r="H106" s="8"/>
      <c r="I106" s="1"/>
      <c r="J106" s="1"/>
    </row>
    <row r="107" spans="1:10" ht="15.75">
      <c r="A107" s="8"/>
      <c r="B107" s="8"/>
      <c r="C107" s="8"/>
      <c r="D107" s="8"/>
      <c r="E107" s="8"/>
      <c r="F107" s="8"/>
      <c r="G107" s="8"/>
      <c r="H107" s="8"/>
      <c r="I107" s="1"/>
      <c r="J107" s="1"/>
    </row>
    <row r="108" spans="1:10" ht="15.75">
      <c r="A108" s="7" t="s">
        <v>4</v>
      </c>
      <c r="B108" s="8"/>
      <c r="C108" s="8"/>
      <c r="D108" s="8"/>
      <c r="E108" s="8"/>
      <c r="F108" s="8"/>
      <c r="G108" s="8"/>
      <c r="H108" s="8"/>
      <c r="I108" s="1"/>
      <c r="J108" s="1"/>
    </row>
    <row r="109" spans="1:10" ht="15.75">
      <c r="A109" s="8"/>
      <c r="B109" s="8"/>
      <c r="C109" s="8"/>
      <c r="D109" s="8"/>
      <c r="E109" s="8"/>
      <c r="F109" s="8"/>
      <c r="G109" s="8"/>
      <c r="H109" s="8"/>
      <c r="I109" s="1"/>
      <c r="J109" s="1"/>
    </row>
    <row r="110" spans="1:10" ht="15.75">
      <c r="A110" s="9" t="s">
        <v>60</v>
      </c>
      <c r="B110" s="8"/>
      <c r="C110" s="8"/>
      <c r="D110" s="8"/>
      <c r="E110" s="8"/>
      <c r="F110" s="8"/>
      <c r="G110" s="8"/>
      <c r="H110" s="8"/>
      <c r="I110" s="1"/>
      <c r="J110" s="1"/>
    </row>
    <row r="111" spans="1:10" ht="15.75">
      <c r="A111" s="8"/>
      <c r="B111" s="8"/>
      <c r="C111" s="8"/>
      <c r="D111" s="8"/>
      <c r="E111" s="8"/>
      <c r="F111" s="8"/>
      <c r="G111" s="8"/>
      <c r="H111" s="8"/>
      <c r="I111" s="1"/>
      <c r="J111" s="1"/>
    </row>
    <row r="112" spans="1:10" ht="15.75">
      <c r="A112" s="8" t="s">
        <v>61</v>
      </c>
      <c r="B112" s="8"/>
      <c r="C112" s="8"/>
      <c r="D112" s="8"/>
      <c r="E112" s="8"/>
      <c r="F112" s="8"/>
      <c r="G112" s="8"/>
      <c r="H112" s="8"/>
      <c r="I112" s="1"/>
      <c r="J112" s="1"/>
    </row>
    <row r="113" spans="1:10" ht="15.75">
      <c r="A113" s="8" t="s">
        <v>112</v>
      </c>
      <c r="B113" s="8"/>
      <c r="C113" s="8"/>
      <c r="D113" s="8"/>
      <c r="E113" s="8"/>
      <c r="F113" s="8"/>
      <c r="G113" s="8"/>
      <c r="H113" s="8"/>
      <c r="I113" s="1"/>
      <c r="J113" s="1"/>
    </row>
    <row r="114" spans="1:10" ht="15.75">
      <c r="A114" s="8"/>
      <c r="B114" s="8"/>
      <c r="C114" s="8"/>
      <c r="D114" s="8"/>
      <c r="E114" s="8"/>
      <c r="F114" s="8"/>
      <c r="G114" s="8"/>
      <c r="H114" s="8"/>
      <c r="I114" s="1"/>
      <c r="J114" s="1"/>
    </row>
    <row r="115" spans="1:10" ht="15.75">
      <c r="A115" s="8" t="s">
        <v>121</v>
      </c>
      <c r="B115" s="8"/>
      <c r="C115" s="8"/>
      <c r="D115" s="8"/>
      <c r="E115" s="8"/>
      <c r="F115" s="8"/>
      <c r="G115" s="8"/>
      <c r="H115" s="8"/>
      <c r="I115" s="1"/>
      <c r="J115" s="1"/>
    </row>
    <row r="116" spans="1:10" ht="15.75">
      <c r="A116" s="8"/>
      <c r="B116" s="8"/>
      <c r="C116" s="8"/>
      <c r="D116" s="8"/>
      <c r="E116" s="8"/>
      <c r="F116" s="8"/>
      <c r="G116" s="8"/>
      <c r="H116" s="8"/>
      <c r="I116" s="1"/>
      <c r="J116" s="1"/>
    </row>
    <row r="117" spans="1:10" ht="15.75">
      <c r="A117" s="9" t="s">
        <v>122</v>
      </c>
      <c r="B117" s="8"/>
      <c r="C117" s="8"/>
      <c r="D117" s="8"/>
      <c r="E117" s="8"/>
      <c r="F117" s="8"/>
      <c r="G117" s="8"/>
      <c r="H117" s="8"/>
      <c r="I117" s="4" t="s">
        <v>62</v>
      </c>
      <c r="J117" s="1"/>
    </row>
    <row r="118" spans="1:10" ht="15.75">
      <c r="A118" s="8"/>
      <c r="B118" s="8"/>
      <c r="C118" s="8"/>
      <c r="D118" s="8"/>
      <c r="E118" s="8"/>
      <c r="F118" s="8"/>
      <c r="G118" s="8"/>
      <c r="H118" s="8"/>
      <c r="I118" s="1"/>
      <c r="J118" s="1"/>
    </row>
    <row r="119" spans="1:10" ht="15.75">
      <c r="A119" s="8" t="s">
        <v>113</v>
      </c>
      <c r="B119" s="8"/>
      <c r="C119" s="8"/>
      <c r="D119" s="8"/>
      <c r="E119" s="8"/>
      <c r="F119" s="8"/>
      <c r="G119" s="8"/>
      <c r="H119" s="8"/>
      <c r="I119" s="1"/>
      <c r="J119" s="1"/>
    </row>
    <row r="120" spans="1:10" ht="15.75">
      <c r="A120" s="8"/>
      <c r="B120" s="8"/>
      <c r="C120" s="8"/>
      <c r="D120" s="8"/>
      <c r="E120" s="8"/>
      <c r="F120" s="8"/>
      <c r="G120" s="8"/>
      <c r="H120" s="8"/>
      <c r="I120" s="1"/>
      <c r="J120" s="1"/>
    </row>
    <row r="121" spans="1:10" ht="15.75">
      <c r="A121" s="8"/>
      <c r="B121" s="8"/>
      <c r="C121" s="8"/>
      <c r="D121" s="8"/>
      <c r="E121" s="8"/>
      <c r="F121" s="8"/>
      <c r="G121" s="8"/>
      <c r="H121" s="8"/>
      <c r="I121" s="1"/>
      <c r="J121" s="1"/>
    </row>
    <row r="122" spans="1:10" ht="15.75">
      <c r="A122" s="9" t="s">
        <v>63</v>
      </c>
      <c r="B122" s="8"/>
      <c r="C122" s="8"/>
      <c r="D122" s="8"/>
      <c r="E122" s="8"/>
      <c r="F122" s="8"/>
      <c r="G122" s="8"/>
      <c r="H122" s="8"/>
      <c r="I122" s="1"/>
      <c r="J122" s="1"/>
    </row>
    <row r="123" spans="1:10" ht="15.75">
      <c r="A123" s="8"/>
      <c r="B123" s="8"/>
      <c r="C123" s="8"/>
      <c r="D123" s="8"/>
      <c r="E123" s="8"/>
      <c r="F123" s="8"/>
      <c r="G123" s="8"/>
      <c r="H123" s="8"/>
      <c r="I123" s="1"/>
      <c r="J123" s="1"/>
    </row>
    <row r="124" spans="1:10" ht="15.75">
      <c r="A124" s="8" t="s">
        <v>64</v>
      </c>
      <c r="B124" s="8"/>
      <c r="C124" s="8"/>
      <c r="D124" s="8"/>
      <c r="E124" s="8"/>
      <c r="F124" s="8"/>
      <c r="G124" s="8"/>
      <c r="H124" s="8"/>
      <c r="I124" s="1"/>
      <c r="J124" s="1"/>
    </row>
    <row r="125" spans="1:10" ht="15.75">
      <c r="A125" s="8" t="s">
        <v>65</v>
      </c>
      <c r="B125" s="8"/>
      <c r="C125" s="8"/>
      <c r="D125" s="8"/>
      <c r="E125" s="8"/>
      <c r="F125" s="8"/>
      <c r="G125" s="8"/>
      <c r="H125" s="8"/>
      <c r="I125" s="1"/>
      <c r="J125" s="1"/>
    </row>
    <row r="126" spans="1:10" ht="15.75">
      <c r="A126" s="8" t="s">
        <v>114</v>
      </c>
      <c r="B126" s="8"/>
      <c r="C126" s="8"/>
      <c r="D126" s="8"/>
      <c r="E126" s="8"/>
      <c r="F126" s="8"/>
      <c r="G126" s="8"/>
      <c r="H126" s="8"/>
      <c r="I126" s="1"/>
      <c r="J126" s="1"/>
    </row>
    <row r="127" spans="1:10" ht="15.75">
      <c r="A127" s="8"/>
      <c r="B127" s="8"/>
      <c r="C127" s="8"/>
      <c r="D127" s="8"/>
      <c r="E127" s="8"/>
      <c r="F127" s="8"/>
      <c r="G127" s="8"/>
      <c r="H127" s="8"/>
      <c r="I127" s="1"/>
      <c r="J127" s="1"/>
    </row>
    <row r="128" spans="1:10" ht="15.75">
      <c r="A128" s="9" t="s">
        <v>66</v>
      </c>
      <c r="B128" s="8"/>
      <c r="C128" s="8"/>
      <c r="D128" s="8"/>
      <c r="E128" s="8"/>
      <c r="F128" s="8"/>
      <c r="G128" s="8"/>
      <c r="H128" s="8"/>
      <c r="I128" s="4" t="s">
        <v>67</v>
      </c>
      <c r="J128" s="1"/>
    </row>
    <row r="129" spans="1:10" ht="15.75">
      <c r="A129" s="8"/>
      <c r="B129" s="8"/>
      <c r="C129" s="8"/>
      <c r="D129" s="8"/>
      <c r="E129" s="8"/>
      <c r="F129" s="8"/>
      <c r="G129" s="8"/>
      <c r="H129" s="8"/>
      <c r="I129" s="1"/>
      <c r="J129" s="1"/>
    </row>
    <row r="130" spans="1:10" ht="15.75">
      <c r="A130" s="8" t="s">
        <v>115</v>
      </c>
      <c r="B130" s="8"/>
      <c r="C130" s="8"/>
      <c r="D130" s="8"/>
      <c r="E130" s="8"/>
      <c r="F130" s="8"/>
      <c r="G130" s="8"/>
      <c r="H130" s="8"/>
      <c r="I130" s="1"/>
      <c r="J130" s="1"/>
    </row>
    <row r="131" spans="1:10" ht="15.75">
      <c r="A131" s="8"/>
      <c r="B131" s="8"/>
      <c r="C131" s="8"/>
      <c r="D131" s="8"/>
      <c r="E131" s="8"/>
      <c r="F131" s="8"/>
      <c r="G131" s="8"/>
      <c r="H131" s="8"/>
      <c r="I131" s="1"/>
      <c r="J131" s="1"/>
    </row>
    <row r="132" spans="1:10" ht="15.75">
      <c r="A132" s="8"/>
      <c r="B132" s="8"/>
      <c r="C132" s="8"/>
      <c r="D132" s="8"/>
      <c r="E132" s="8"/>
      <c r="F132" s="8"/>
      <c r="G132" s="8"/>
      <c r="H132" s="8"/>
      <c r="I132" s="1"/>
      <c r="J132" s="1"/>
    </row>
    <row r="133" spans="1:10" ht="15.75">
      <c r="A133" s="9" t="s">
        <v>68</v>
      </c>
      <c r="B133" s="8"/>
      <c r="C133" s="8"/>
      <c r="D133" s="8"/>
      <c r="E133" s="8"/>
      <c r="F133" s="8"/>
      <c r="G133" s="8"/>
      <c r="H133" s="8"/>
      <c r="I133" s="1"/>
      <c r="J133" s="1"/>
    </row>
    <row r="134" spans="1:10" ht="15.75">
      <c r="A134" s="8"/>
      <c r="B134" s="8"/>
      <c r="C134" s="8"/>
      <c r="D134" s="8"/>
      <c r="E134" s="8"/>
      <c r="F134" s="8"/>
      <c r="G134" s="8"/>
      <c r="H134" s="8"/>
      <c r="I134" s="1"/>
      <c r="J134" s="1"/>
    </row>
    <row r="135" spans="1:10" ht="15.75">
      <c r="A135" s="8" t="s">
        <v>69</v>
      </c>
      <c r="B135" s="8"/>
      <c r="C135" s="8"/>
      <c r="D135" s="8"/>
      <c r="E135" s="8"/>
      <c r="F135" s="8"/>
      <c r="G135" s="8"/>
      <c r="H135" s="8"/>
      <c r="I135" s="1"/>
      <c r="J135" s="1"/>
    </row>
    <row r="136" spans="1:10" ht="15.75">
      <c r="A136" s="8" t="s">
        <v>70</v>
      </c>
      <c r="B136" s="8"/>
      <c r="C136" s="8"/>
      <c r="D136" s="8"/>
      <c r="E136" s="8"/>
      <c r="F136" s="8"/>
      <c r="G136" s="8"/>
      <c r="H136" s="8"/>
      <c r="I136" s="1"/>
      <c r="J136" s="1"/>
    </row>
    <row r="137" spans="1:10" ht="15.75">
      <c r="A137" s="9" t="s">
        <v>116</v>
      </c>
      <c r="B137" s="8"/>
      <c r="C137" s="8"/>
      <c r="D137" s="8"/>
      <c r="E137" s="8"/>
      <c r="F137" s="8"/>
      <c r="G137" s="8"/>
      <c r="H137" s="8"/>
      <c r="I137" s="1"/>
      <c r="J137" s="1"/>
    </row>
    <row r="138" spans="1:10" ht="15.75">
      <c r="A138" s="8"/>
      <c r="B138" s="8"/>
      <c r="C138" s="8"/>
      <c r="D138" s="8"/>
      <c r="E138" s="8"/>
      <c r="F138" s="8"/>
      <c r="G138" s="8"/>
      <c r="H138" s="8"/>
      <c r="I138" s="1"/>
      <c r="J138" s="1"/>
    </row>
    <row r="139" spans="1:10" ht="15.75">
      <c r="A139" s="9" t="s">
        <v>71</v>
      </c>
      <c r="B139" s="8"/>
      <c r="C139" s="8"/>
      <c r="D139" s="8"/>
      <c r="E139" s="8"/>
      <c r="F139" s="8"/>
      <c r="G139" s="8"/>
      <c r="H139" s="8"/>
      <c r="I139" s="4" t="s">
        <v>72</v>
      </c>
      <c r="J139" s="1"/>
    </row>
    <row r="140" spans="1:10" ht="15.75">
      <c r="A140" s="8"/>
      <c r="B140" s="8"/>
      <c r="C140" s="8"/>
      <c r="D140" s="8"/>
      <c r="E140" s="8"/>
      <c r="F140" s="8"/>
      <c r="G140" s="8"/>
      <c r="H140" s="8"/>
      <c r="I140" s="1"/>
      <c r="J140" s="1"/>
    </row>
    <row r="141" spans="1:10" ht="15.75">
      <c r="A141" s="8" t="s">
        <v>117</v>
      </c>
      <c r="B141" s="8"/>
      <c r="C141" s="8"/>
      <c r="D141" s="8"/>
      <c r="E141" s="8"/>
      <c r="F141" s="8"/>
      <c r="G141" s="8"/>
      <c r="H141" s="8"/>
      <c r="I141" s="1"/>
      <c r="J141" s="1"/>
    </row>
    <row r="142" spans="1:10" ht="15.75">
      <c r="A142" s="8"/>
      <c r="B142" s="8"/>
      <c r="C142" s="8"/>
      <c r="D142" s="8"/>
      <c r="E142" s="8"/>
      <c r="F142" s="8"/>
      <c r="G142" s="8"/>
      <c r="H142" s="8"/>
      <c r="I142" s="1"/>
      <c r="J142" s="1"/>
    </row>
    <row r="143" spans="1:10" ht="15.75">
      <c r="A143" s="8"/>
      <c r="B143" s="8"/>
      <c r="C143" s="8"/>
      <c r="D143" s="8"/>
      <c r="E143" s="8"/>
      <c r="F143" s="8"/>
      <c r="G143" s="8"/>
      <c r="H143" s="8"/>
      <c r="I143" s="1"/>
      <c r="J143" s="1"/>
    </row>
    <row r="144" spans="1:10" ht="15.75">
      <c r="A144" s="9" t="s">
        <v>73</v>
      </c>
      <c r="B144" s="8"/>
      <c r="C144" s="8"/>
      <c r="D144" s="8"/>
      <c r="E144" s="8"/>
      <c r="F144" s="8"/>
      <c r="G144" s="8"/>
      <c r="H144" s="8"/>
      <c r="I144" s="1"/>
      <c r="J144" s="1"/>
    </row>
    <row r="145" spans="1:10" ht="15.75">
      <c r="A145" s="8"/>
      <c r="B145" s="8"/>
      <c r="C145" s="8"/>
      <c r="D145" s="8"/>
      <c r="E145" s="8"/>
      <c r="F145" s="8"/>
      <c r="G145" s="8"/>
      <c r="H145" s="8"/>
      <c r="I145" s="1"/>
      <c r="J145" s="1"/>
    </row>
    <row r="146" spans="1:10" ht="15.75">
      <c r="A146" s="8" t="s">
        <v>74</v>
      </c>
      <c r="B146" s="8"/>
      <c r="C146" s="8"/>
      <c r="D146" s="8"/>
      <c r="E146" s="8"/>
      <c r="F146" s="8"/>
      <c r="G146" s="8"/>
      <c r="H146" s="8"/>
      <c r="I146" s="1"/>
      <c r="J146" s="1"/>
    </row>
    <row r="147" spans="1:10" ht="15.75">
      <c r="A147" s="8" t="s">
        <v>75</v>
      </c>
      <c r="B147" s="8"/>
      <c r="C147" s="8"/>
      <c r="D147" s="8"/>
      <c r="E147" s="8"/>
      <c r="F147" s="8"/>
      <c r="G147" s="8"/>
      <c r="H147" s="8"/>
      <c r="I147" s="1"/>
      <c r="J147" s="1"/>
    </row>
    <row r="148" spans="1:10" ht="15.75">
      <c r="A148" s="8" t="s">
        <v>76</v>
      </c>
      <c r="B148" s="8"/>
      <c r="C148" s="8"/>
      <c r="D148" s="8"/>
      <c r="E148" s="8"/>
      <c r="F148" s="8"/>
      <c r="G148" s="8"/>
      <c r="H148" s="8"/>
      <c r="I148" s="1"/>
      <c r="J148" s="1"/>
    </row>
    <row r="149" spans="1:10" ht="15.75">
      <c r="A149" s="8"/>
      <c r="B149" s="8"/>
      <c r="C149" s="8"/>
      <c r="D149" s="8"/>
      <c r="E149" s="8"/>
      <c r="F149" s="8"/>
      <c r="G149" s="8"/>
      <c r="H149" s="8"/>
      <c r="I149" s="1"/>
      <c r="J149" s="1"/>
    </row>
    <row r="150" spans="1:10" ht="15.75">
      <c r="A150" s="9" t="s">
        <v>77</v>
      </c>
      <c r="B150" s="8"/>
      <c r="C150" s="8"/>
      <c r="D150" s="8"/>
      <c r="E150" s="8"/>
      <c r="F150" s="8"/>
      <c r="G150" s="8"/>
      <c r="H150" s="8"/>
      <c r="I150" s="4" t="s">
        <v>78</v>
      </c>
      <c r="J150" s="1"/>
    </row>
    <row r="151" spans="1:10" ht="15.75">
      <c r="A151" s="8"/>
      <c r="B151" s="8"/>
      <c r="C151" s="8"/>
      <c r="D151" s="8"/>
      <c r="E151" s="8"/>
      <c r="F151" s="8"/>
      <c r="G151" s="8"/>
      <c r="H151" s="8"/>
      <c r="I151" s="1"/>
      <c r="J151" s="1"/>
    </row>
    <row r="152" spans="1:10" ht="15.75">
      <c r="A152" s="8" t="s">
        <v>153</v>
      </c>
      <c r="B152" s="8"/>
      <c r="C152" s="8"/>
      <c r="D152" s="8"/>
      <c r="E152" s="8"/>
      <c r="F152" s="8"/>
      <c r="G152" s="8"/>
      <c r="H152" s="8"/>
      <c r="I152" s="1"/>
      <c r="J152" s="1"/>
    </row>
    <row r="153" spans="1:10" ht="15.75">
      <c r="A153" s="8" t="s">
        <v>154</v>
      </c>
      <c r="B153" s="8"/>
      <c r="C153" s="8"/>
      <c r="D153" s="8"/>
      <c r="E153" s="8"/>
      <c r="F153" s="8"/>
      <c r="G153" s="8"/>
      <c r="H153" s="8"/>
      <c r="I153" s="1"/>
      <c r="J153" s="1"/>
    </row>
    <row r="154" spans="1:10" ht="15.75">
      <c r="A154" s="8"/>
      <c r="B154" s="8"/>
      <c r="C154" s="8"/>
      <c r="D154" s="8"/>
      <c r="E154" s="8"/>
      <c r="F154" s="8"/>
      <c r="G154" s="8"/>
      <c r="H154" s="8"/>
      <c r="I154" s="1"/>
      <c r="J154" s="1"/>
    </row>
    <row r="155" spans="1:10" ht="15.75">
      <c r="A155" s="8"/>
      <c r="B155" s="8"/>
      <c r="C155" s="8"/>
      <c r="D155" s="8"/>
      <c r="E155" s="8"/>
      <c r="F155" s="8"/>
      <c r="G155" s="8"/>
      <c r="H155" s="8"/>
      <c r="I155" s="1"/>
      <c r="J155" s="1"/>
    </row>
    <row r="156" spans="1:10" ht="15.75">
      <c r="A156" s="9" t="s">
        <v>80</v>
      </c>
      <c r="B156" s="8"/>
      <c r="C156" s="8"/>
      <c r="D156" s="8"/>
      <c r="E156" s="8"/>
      <c r="F156" s="8"/>
      <c r="G156" s="8"/>
      <c r="H156" s="8"/>
      <c r="I156" s="1"/>
      <c r="J156" s="1"/>
    </row>
    <row r="157" spans="1:10" ht="15.75">
      <c r="A157" s="8"/>
      <c r="B157" s="8"/>
      <c r="C157" s="8"/>
      <c r="D157" s="8"/>
      <c r="E157" s="8"/>
      <c r="F157" s="8"/>
      <c r="G157" s="8"/>
      <c r="H157" s="8"/>
      <c r="I157" s="1"/>
      <c r="J157" s="1"/>
    </row>
    <row r="158" spans="1:10" ht="15.75">
      <c r="A158" s="8" t="s">
        <v>81</v>
      </c>
      <c r="B158" s="8"/>
      <c r="C158" s="8"/>
      <c r="D158" s="8"/>
      <c r="E158" s="8"/>
      <c r="F158" s="8"/>
      <c r="G158" s="8"/>
      <c r="H158" s="8"/>
      <c r="I158" s="1"/>
      <c r="J158" s="1"/>
    </row>
    <row r="159" spans="1:10" ht="15.75">
      <c r="A159" s="8" t="s">
        <v>82</v>
      </c>
      <c r="B159" s="8"/>
      <c r="C159" s="8"/>
      <c r="D159" s="8"/>
      <c r="E159" s="8"/>
      <c r="F159" s="8"/>
      <c r="G159" s="8"/>
      <c r="H159" s="8"/>
      <c r="I159" s="1"/>
      <c r="J159" s="1"/>
    </row>
    <row r="160" spans="1:10" ht="15.75">
      <c r="A160" s="8" t="s">
        <v>100</v>
      </c>
      <c r="B160" s="8"/>
      <c r="C160" s="8"/>
      <c r="D160" s="8"/>
      <c r="E160" s="8"/>
      <c r="F160" s="8"/>
      <c r="G160" s="8"/>
      <c r="H160" s="8"/>
      <c r="I160" s="1"/>
      <c r="J160" s="1"/>
    </row>
    <row r="161" spans="1:10" ht="15.75">
      <c r="A161" s="8"/>
      <c r="B161" s="8"/>
      <c r="C161" s="8"/>
      <c r="D161" s="8"/>
      <c r="E161" s="8"/>
      <c r="F161" s="8"/>
      <c r="G161" s="8"/>
      <c r="H161" s="8"/>
      <c r="I161" s="1"/>
      <c r="J161" s="1"/>
    </row>
    <row r="162" spans="1:10" ht="15.75">
      <c r="A162" s="8" t="s">
        <v>118</v>
      </c>
      <c r="B162" s="8"/>
      <c r="C162" s="8"/>
      <c r="D162" s="8"/>
      <c r="E162" s="8"/>
      <c r="F162" s="8"/>
      <c r="G162" s="8"/>
      <c r="H162" s="8"/>
      <c r="I162" s="1"/>
      <c r="J162" s="1"/>
    </row>
    <row r="163" spans="1:10" ht="15.75">
      <c r="A163" s="8" t="s">
        <v>83</v>
      </c>
      <c r="B163" s="8"/>
      <c r="C163" s="8"/>
      <c r="D163" s="8"/>
      <c r="E163" s="8"/>
      <c r="F163" s="8"/>
      <c r="G163" s="8"/>
      <c r="H163" s="8"/>
      <c r="I163" s="1"/>
      <c r="J163" s="1"/>
    </row>
    <row r="164" spans="1:10" ht="15.75">
      <c r="A164" s="8"/>
      <c r="B164" s="8"/>
      <c r="C164" s="8"/>
      <c r="D164" s="8"/>
      <c r="E164" s="8"/>
      <c r="F164" s="8"/>
      <c r="G164" s="8"/>
      <c r="H164" s="8"/>
      <c r="I164" s="1"/>
      <c r="J164" s="1"/>
    </row>
    <row r="165" spans="1:10" ht="15.75">
      <c r="A165" s="8" t="s">
        <v>84</v>
      </c>
      <c r="B165" s="8"/>
      <c r="C165" s="8"/>
      <c r="D165" s="8"/>
      <c r="E165" s="8"/>
      <c r="F165" s="8"/>
      <c r="G165" s="8"/>
      <c r="H165" s="8"/>
      <c r="I165" s="1"/>
      <c r="J165" s="1"/>
    </row>
    <row r="166" spans="1:10" ht="15.75">
      <c r="A166" s="8" t="s">
        <v>85</v>
      </c>
      <c r="B166" s="8"/>
      <c r="C166" s="8"/>
      <c r="D166" s="8"/>
      <c r="E166" s="8"/>
      <c r="F166" s="8"/>
      <c r="G166" s="8"/>
      <c r="H166" s="8"/>
      <c r="I166" s="1"/>
      <c r="J166" s="1"/>
    </row>
    <row r="167" spans="1:10" ht="15.75">
      <c r="A167" s="8"/>
      <c r="B167" s="8"/>
      <c r="C167" s="8"/>
      <c r="D167" s="8"/>
      <c r="E167" s="8"/>
      <c r="F167" s="8"/>
      <c r="G167" s="8"/>
      <c r="H167" s="8"/>
      <c r="I167" s="1"/>
      <c r="J167" s="1"/>
    </row>
    <row r="168" spans="1:10" ht="15.75">
      <c r="A168" s="8"/>
      <c r="B168" s="8"/>
      <c r="C168" s="8"/>
      <c r="D168" s="8"/>
      <c r="E168" s="8"/>
      <c r="F168" s="8"/>
      <c r="G168" s="8"/>
      <c r="H168" s="8"/>
      <c r="I168" s="1"/>
      <c r="J168" s="1"/>
    </row>
    <row r="169" spans="1:10" ht="15.75">
      <c r="A169" s="9" t="s">
        <v>86</v>
      </c>
      <c r="B169" s="8"/>
      <c r="C169" s="8"/>
      <c r="D169" s="8"/>
      <c r="E169" s="8"/>
      <c r="F169" s="8"/>
      <c r="G169" s="8"/>
      <c r="H169" s="8"/>
      <c r="I169" s="1"/>
      <c r="J169" s="1"/>
    </row>
    <row r="170" spans="1:10" ht="15.75">
      <c r="A170" s="8"/>
      <c r="B170" s="8"/>
      <c r="C170" s="8"/>
      <c r="D170" s="8"/>
      <c r="E170" s="8"/>
      <c r="F170" s="8"/>
      <c r="G170" s="8"/>
      <c r="H170" s="8"/>
      <c r="I170" s="1"/>
      <c r="J170" s="1"/>
    </row>
    <row r="171" spans="1:10" ht="15.75">
      <c r="A171" s="8" t="s">
        <v>93</v>
      </c>
      <c r="B171" s="8"/>
      <c r="C171" s="8"/>
      <c r="D171" s="8"/>
      <c r="E171" s="8"/>
      <c r="F171" s="8"/>
      <c r="G171" s="8"/>
      <c r="H171" s="8"/>
      <c r="I171" s="1"/>
      <c r="J171" s="1"/>
    </row>
    <row r="172" spans="1:10" ht="15.75">
      <c r="A172" s="8" t="s">
        <v>94</v>
      </c>
      <c r="B172" s="8"/>
      <c r="C172" s="8"/>
      <c r="D172" s="8"/>
      <c r="E172" s="8"/>
      <c r="F172" s="8"/>
      <c r="G172" s="8"/>
      <c r="H172" s="8"/>
      <c r="I172" s="1"/>
      <c r="J172" s="1"/>
    </row>
    <row r="173" spans="1:10" ht="15.75">
      <c r="A173" s="8" t="s">
        <v>95</v>
      </c>
      <c r="B173" s="8"/>
      <c r="C173" s="8"/>
      <c r="D173" s="8"/>
      <c r="E173" s="8"/>
      <c r="F173" s="8"/>
      <c r="G173" s="8"/>
      <c r="H173" s="8"/>
      <c r="I173" s="1"/>
      <c r="J173" s="1"/>
    </row>
    <row r="174" spans="1:10" ht="15.75">
      <c r="A174" s="8"/>
      <c r="B174" s="8"/>
      <c r="C174" s="8"/>
      <c r="D174" s="8"/>
      <c r="E174" s="8"/>
      <c r="F174" s="8"/>
      <c r="G174" s="8"/>
      <c r="H174" s="8"/>
      <c r="I174" s="1"/>
      <c r="J174" s="1"/>
    </row>
    <row r="175" spans="1:10" ht="15.75">
      <c r="A175" s="8" t="s">
        <v>87</v>
      </c>
      <c r="B175" s="8"/>
      <c r="C175" s="8"/>
      <c r="D175" s="8"/>
      <c r="E175" s="8"/>
      <c r="F175" s="8"/>
      <c r="G175" s="8"/>
      <c r="H175" s="8"/>
      <c r="I175" s="1"/>
      <c r="J175" s="1"/>
    </row>
    <row r="176" spans="1:10" ht="15.75">
      <c r="A176" s="8" t="s">
        <v>91</v>
      </c>
      <c r="B176" s="8"/>
      <c r="C176" s="8"/>
      <c r="D176" s="8"/>
      <c r="E176" s="8"/>
      <c r="F176" s="8"/>
      <c r="G176" s="8"/>
      <c r="H176" s="8"/>
      <c r="I176" s="1"/>
      <c r="J176" s="1"/>
    </row>
    <row r="177" spans="1:10" ht="15.75">
      <c r="A177" s="8" t="s">
        <v>92</v>
      </c>
      <c r="B177" s="8"/>
      <c r="C177" s="8"/>
      <c r="D177" s="8"/>
      <c r="E177" s="8"/>
      <c r="F177" s="8"/>
      <c r="G177" s="8"/>
      <c r="H177" s="8"/>
      <c r="I177" s="1"/>
      <c r="J177" s="1"/>
    </row>
    <row r="178" spans="1:10" ht="15.75">
      <c r="A178" s="8"/>
      <c r="B178" s="8"/>
      <c r="C178" s="8"/>
      <c r="D178" s="8"/>
      <c r="E178" s="8"/>
      <c r="F178" s="8"/>
      <c r="G178" s="8"/>
      <c r="H178" s="8"/>
      <c r="I178" s="1"/>
      <c r="J178" s="1"/>
    </row>
    <row r="179" spans="1:10" ht="15.75">
      <c r="A179" s="8" t="s">
        <v>88</v>
      </c>
      <c r="B179" s="8"/>
      <c r="C179" s="8"/>
      <c r="D179" s="8"/>
      <c r="E179" s="8"/>
      <c r="F179" s="8"/>
      <c r="G179" s="8"/>
      <c r="H179" s="8"/>
      <c r="I179" s="1"/>
      <c r="J179" s="1"/>
    </row>
    <row r="180" spans="1:10" ht="15.75">
      <c r="A180" s="8" t="s">
        <v>89</v>
      </c>
      <c r="B180" s="8"/>
      <c r="C180" s="8"/>
      <c r="D180" s="8"/>
      <c r="E180" s="8"/>
      <c r="F180" s="8"/>
      <c r="G180" s="8"/>
      <c r="H180" s="8"/>
      <c r="I180" s="1"/>
      <c r="J180" s="1"/>
    </row>
    <row r="181" spans="1:10" ht="15.75">
      <c r="A181" s="8"/>
      <c r="B181" s="8"/>
      <c r="C181" s="8"/>
      <c r="D181" s="8"/>
      <c r="E181" s="8"/>
      <c r="F181" s="8"/>
      <c r="G181" s="8"/>
      <c r="H181" s="8"/>
      <c r="I181" s="1"/>
      <c r="J181" s="1"/>
    </row>
    <row r="182" spans="1:10" ht="15.75">
      <c r="A182" s="9" t="s">
        <v>141</v>
      </c>
      <c r="B182" s="8"/>
      <c r="C182" s="8"/>
      <c r="D182" s="8"/>
      <c r="E182" s="8"/>
      <c r="F182" s="8"/>
      <c r="G182" s="8"/>
      <c r="H182" s="8"/>
      <c r="I182" s="1"/>
      <c r="J182" s="1"/>
    </row>
    <row r="183" spans="1:10" ht="15.75">
      <c r="A183" s="8"/>
      <c r="B183" s="8"/>
      <c r="C183" s="8"/>
      <c r="D183" s="8"/>
      <c r="E183" s="8"/>
      <c r="F183" s="8"/>
      <c r="G183" s="8"/>
      <c r="H183" s="8"/>
      <c r="I183" s="1"/>
      <c r="J183" s="1"/>
    </row>
    <row r="184" spans="1:10" ht="15.75">
      <c r="A184" s="8"/>
      <c r="B184" s="8"/>
      <c r="C184" s="8"/>
      <c r="D184" s="8"/>
      <c r="E184" s="8"/>
      <c r="F184" s="8"/>
      <c r="G184" s="8"/>
      <c r="H184" s="8"/>
      <c r="I184" s="1"/>
      <c r="J184" s="1"/>
    </row>
    <row r="185" spans="1:10" ht="15.75">
      <c r="A185" s="9" t="s">
        <v>90</v>
      </c>
      <c r="B185" s="8"/>
      <c r="C185" s="8"/>
      <c r="D185" s="8"/>
      <c r="E185" s="8"/>
      <c r="F185" s="8"/>
      <c r="G185" s="8"/>
      <c r="H185" s="8"/>
      <c r="I185" s="1"/>
      <c r="J185" s="1"/>
    </row>
    <row r="186" spans="1:10" ht="15.75">
      <c r="A186" s="8"/>
      <c r="B186" s="8"/>
      <c r="C186" s="8"/>
      <c r="D186" s="8"/>
      <c r="E186" s="8"/>
      <c r="F186" s="8"/>
      <c r="G186" s="8"/>
      <c r="H186" s="8"/>
      <c r="I186" s="1"/>
      <c r="J186" s="1"/>
    </row>
    <row r="187" spans="1:10" ht="15.75">
      <c r="A187" s="8" t="s">
        <v>101</v>
      </c>
      <c r="B187" s="8"/>
      <c r="C187" s="8"/>
      <c r="D187" s="8"/>
      <c r="E187" s="8"/>
      <c r="F187" s="8"/>
      <c r="G187" s="8"/>
      <c r="H187" s="8"/>
      <c r="I187" s="1"/>
      <c r="J187" s="1"/>
    </row>
    <row r="188" spans="1:10" ht="15.75">
      <c r="A188" s="8" t="s">
        <v>96</v>
      </c>
      <c r="B188" s="8"/>
      <c r="C188" s="8"/>
      <c r="D188" s="8"/>
      <c r="E188" s="8"/>
      <c r="F188" s="8"/>
      <c r="G188" s="8"/>
      <c r="H188" s="8"/>
      <c r="I188" s="1"/>
      <c r="J188" s="1"/>
    </row>
    <row r="189" spans="1:10" ht="15.75">
      <c r="A189" s="8"/>
      <c r="B189" s="8"/>
      <c r="C189" s="8"/>
      <c r="D189" s="8"/>
      <c r="E189" s="8"/>
      <c r="F189" s="8"/>
      <c r="G189" s="8"/>
      <c r="H189" s="8"/>
      <c r="I189" s="1"/>
      <c r="J189" s="1"/>
    </row>
    <row r="190" spans="1:10" ht="15.75">
      <c r="A190" s="8" t="s">
        <v>97</v>
      </c>
      <c r="B190" s="8"/>
      <c r="C190" s="8"/>
      <c r="D190" s="8"/>
      <c r="E190" s="8"/>
      <c r="F190" s="8"/>
      <c r="G190" s="8"/>
      <c r="H190" s="8"/>
      <c r="I190" s="1"/>
      <c r="J190" s="1"/>
    </row>
    <row r="191" spans="1:10" ht="15.75">
      <c r="A191" s="8" t="s">
        <v>98</v>
      </c>
      <c r="B191" s="8"/>
      <c r="C191" s="8"/>
      <c r="D191" s="8"/>
      <c r="E191" s="8"/>
      <c r="F191" s="8"/>
      <c r="G191" s="8"/>
      <c r="H191" s="8"/>
      <c r="I191" s="1"/>
      <c r="J191" s="1"/>
    </row>
    <row r="192" spans="1:10" ht="15.75">
      <c r="A192" s="8" t="s">
        <v>102</v>
      </c>
      <c r="B192" s="8"/>
      <c r="C192" s="8"/>
      <c r="D192" s="8"/>
      <c r="E192" s="8"/>
      <c r="F192" s="8"/>
      <c r="G192" s="8"/>
      <c r="H192" s="8"/>
      <c r="I192" s="1"/>
      <c r="J192" s="1"/>
    </row>
    <row r="193" spans="1:10" ht="15.75">
      <c r="A193" s="8"/>
      <c r="B193" s="8"/>
      <c r="C193" s="8"/>
      <c r="D193" s="8"/>
      <c r="E193" s="8"/>
      <c r="F193" s="8"/>
      <c r="G193" s="8"/>
      <c r="H193" s="8"/>
      <c r="I193" s="1"/>
      <c r="J193" s="1"/>
    </row>
    <row r="194" spans="1:10" ht="15.75">
      <c r="A194" s="8" t="s">
        <v>103</v>
      </c>
      <c r="B194" s="8"/>
      <c r="C194" s="8"/>
      <c r="D194" s="8"/>
      <c r="E194" s="8"/>
      <c r="F194" s="8"/>
      <c r="G194" s="8"/>
      <c r="H194" s="8"/>
      <c r="I194" s="1"/>
      <c r="J194" s="1"/>
    </row>
    <row r="195" spans="1:10" ht="15.75">
      <c r="A195" s="8" t="s">
        <v>104</v>
      </c>
      <c r="B195" s="8"/>
      <c r="C195" s="8"/>
      <c r="D195" s="8"/>
      <c r="E195" s="8"/>
      <c r="F195" s="8"/>
      <c r="G195" s="8"/>
      <c r="H195" s="8"/>
      <c r="I195" s="1"/>
      <c r="J195" s="1"/>
    </row>
    <row r="196" spans="1:10" ht="15.75">
      <c r="A196" s="8"/>
      <c r="B196" s="8"/>
      <c r="C196" s="8"/>
      <c r="D196" s="8"/>
      <c r="E196" s="8"/>
      <c r="F196" s="8"/>
      <c r="G196" s="8"/>
      <c r="H196" s="8"/>
      <c r="I196" s="1"/>
      <c r="J196" s="1"/>
    </row>
    <row r="197" spans="1:10" ht="15.75">
      <c r="A197" s="9" t="s">
        <v>156</v>
      </c>
      <c r="B197" s="8"/>
      <c r="C197" s="8"/>
      <c r="D197" s="8"/>
      <c r="E197" s="8"/>
      <c r="F197" s="8"/>
      <c r="G197" s="8"/>
      <c r="H197" s="8"/>
      <c r="I197" s="1"/>
      <c r="J197" s="1"/>
    </row>
    <row r="198" spans="1:10" ht="15.75">
      <c r="A198" s="9" t="s">
        <v>142</v>
      </c>
      <c r="B198" s="8"/>
      <c r="C198" s="8"/>
      <c r="D198" s="8"/>
      <c r="E198" s="8"/>
      <c r="F198" s="8"/>
      <c r="G198" s="8"/>
      <c r="H198" s="8"/>
      <c r="I198" s="1"/>
      <c r="J198" s="1"/>
    </row>
    <row r="199" spans="1:10" ht="15.75">
      <c r="A199" s="8"/>
      <c r="B199" s="8"/>
      <c r="C199" s="8"/>
      <c r="D199" s="8"/>
      <c r="E199" s="8"/>
      <c r="F199" s="8"/>
      <c r="G199" s="8"/>
      <c r="H199" s="8"/>
      <c r="I199" s="1"/>
      <c r="J199" s="1"/>
    </row>
    <row r="200" spans="1:10" ht="15.75">
      <c r="A200" s="8"/>
      <c r="B200" s="8"/>
      <c r="C200" s="8"/>
      <c r="D200" s="8"/>
      <c r="E200" s="8"/>
      <c r="F200" s="8"/>
      <c r="G200" s="8"/>
      <c r="H200" s="8"/>
      <c r="I200" s="1"/>
      <c r="J200" s="1"/>
    </row>
    <row r="201" spans="1:10" ht="15.75">
      <c r="A201" s="9" t="s">
        <v>140</v>
      </c>
      <c r="B201" s="8"/>
      <c r="C201" s="8"/>
      <c r="D201" s="8"/>
      <c r="E201" s="8"/>
      <c r="F201" s="8"/>
      <c r="G201" s="8"/>
      <c r="H201" s="8"/>
      <c r="I201" s="1"/>
      <c r="J201" s="1"/>
    </row>
    <row r="202" spans="1:10" ht="15.75">
      <c r="A202" s="8"/>
      <c r="B202" s="8"/>
      <c r="C202" s="8"/>
      <c r="D202" s="8"/>
      <c r="E202" s="8"/>
      <c r="F202" s="8"/>
      <c r="G202" s="8"/>
      <c r="H202" s="8"/>
      <c r="I202" s="1"/>
      <c r="J202" s="1"/>
    </row>
    <row r="203" spans="1:10" ht="15.75">
      <c r="A203" s="8" t="s">
        <v>151</v>
      </c>
      <c r="B203" s="8"/>
      <c r="C203" s="8"/>
      <c r="D203" s="8"/>
      <c r="E203" s="8"/>
      <c r="F203" s="8"/>
      <c r="G203" s="8"/>
      <c r="H203" s="8"/>
      <c r="I203" s="1"/>
      <c r="J203" s="1"/>
    </row>
    <row r="204" spans="1:10" ht="15.75">
      <c r="A204" s="8" t="s">
        <v>152</v>
      </c>
      <c r="B204" s="8"/>
      <c r="C204" s="8"/>
      <c r="D204" s="8"/>
      <c r="E204" s="8"/>
      <c r="F204" s="8"/>
      <c r="G204" s="8"/>
      <c r="H204" s="8"/>
      <c r="I204" s="1"/>
      <c r="J204" s="1"/>
    </row>
    <row r="205" spans="1:10" ht="15.75">
      <c r="A205" s="8"/>
      <c r="B205" s="8"/>
      <c r="C205" s="8"/>
      <c r="D205" s="8"/>
      <c r="E205" s="8"/>
      <c r="F205" s="8"/>
      <c r="G205" s="8"/>
      <c r="H205" s="8"/>
      <c r="I205" s="1"/>
      <c r="J205" s="1"/>
    </row>
    <row r="206" spans="1:10" ht="15.75">
      <c r="A206" s="8" t="s">
        <v>148</v>
      </c>
      <c r="B206" s="8"/>
      <c r="C206" s="8"/>
      <c r="D206" s="8"/>
      <c r="E206" s="8"/>
      <c r="F206" s="8"/>
      <c r="G206" s="8"/>
      <c r="H206" s="8"/>
      <c r="I206" s="1"/>
      <c r="J206" s="1"/>
    </row>
    <row r="207" spans="1:10" ht="15.75">
      <c r="A207" s="8" t="s">
        <v>149</v>
      </c>
      <c r="B207" s="8"/>
      <c r="C207" s="8"/>
      <c r="D207" s="8"/>
      <c r="E207" s="8"/>
      <c r="F207" s="8"/>
      <c r="G207" s="8"/>
      <c r="H207" s="8"/>
      <c r="I207" s="1"/>
      <c r="J207" s="1"/>
    </row>
    <row r="208" spans="1:10" ht="15.75">
      <c r="A208" s="8"/>
      <c r="B208" s="8"/>
      <c r="C208" s="8"/>
      <c r="D208" s="8"/>
      <c r="E208" s="8"/>
      <c r="F208" s="8"/>
      <c r="G208" s="8"/>
      <c r="H208" s="8"/>
      <c r="I208" s="1"/>
      <c r="J208" s="1"/>
    </row>
    <row r="209" spans="1:10" ht="15.75">
      <c r="A209" s="9" t="s">
        <v>150</v>
      </c>
      <c r="B209" s="8"/>
      <c r="C209" s="8"/>
      <c r="D209" s="8"/>
      <c r="E209" s="8"/>
      <c r="F209" s="8"/>
      <c r="G209" s="8"/>
      <c r="H209" s="8"/>
      <c r="I209" s="1"/>
      <c r="J209" s="1"/>
    </row>
    <row r="210" spans="1:10" ht="15.75">
      <c r="A210" s="8"/>
      <c r="B210" s="8"/>
      <c r="C210" s="8"/>
      <c r="D210" s="8"/>
      <c r="E210" s="8"/>
      <c r="F210" s="8"/>
      <c r="G210" s="8"/>
      <c r="H210" s="8"/>
      <c r="I210" s="1"/>
      <c r="J210" s="1"/>
    </row>
    <row r="211" spans="1:10" ht="15.75">
      <c r="A211" s="8"/>
      <c r="B211" s="8"/>
      <c r="C211" s="8"/>
      <c r="D211" s="8"/>
      <c r="E211" s="8"/>
      <c r="F211" s="8"/>
      <c r="G211" s="8"/>
      <c r="H211" s="8"/>
      <c r="I211" s="1"/>
      <c r="J211" s="1"/>
    </row>
    <row r="212" spans="1:10" ht="15.75">
      <c r="A212" s="8"/>
      <c r="B212" s="8"/>
      <c r="C212" s="8"/>
      <c r="D212" s="8"/>
      <c r="E212" s="8"/>
      <c r="F212" s="8"/>
      <c r="G212" s="8"/>
      <c r="H212" s="8"/>
      <c r="I212" s="1"/>
      <c r="J212" s="1"/>
    </row>
    <row r="213" spans="1:10" ht="15.75">
      <c r="A213" s="8"/>
      <c r="B213" s="8"/>
      <c r="C213" s="8"/>
      <c r="D213" s="8"/>
      <c r="E213" s="8"/>
      <c r="F213" s="8"/>
      <c r="G213" s="8"/>
      <c r="H213" s="8"/>
      <c r="I213" s="1"/>
      <c r="J213" s="1"/>
    </row>
    <row r="214" spans="1:10" ht="15.75">
      <c r="A214" s="8"/>
      <c r="B214" s="8"/>
      <c r="C214" s="8"/>
      <c r="D214" s="8"/>
      <c r="E214" s="8"/>
      <c r="F214" s="8"/>
      <c r="G214" s="8"/>
      <c r="H214" s="8"/>
      <c r="I214" s="1"/>
      <c r="J214" s="1"/>
    </row>
    <row r="215" spans="1:10" ht="15.75">
      <c r="A215" s="8"/>
      <c r="B215" s="8"/>
      <c r="C215" s="8"/>
      <c r="D215" s="8"/>
      <c r="E215" s="8"/>
      <c r="F215" s="8"/>
      <c r="G215" s="8"/>
      <c r="H215" s="8"/>
      <c r="I215" s="1"/>
      <c r="J215" s="1"/>
    </row>
    <row r="216" spans="1:10" ht="15.75">
      <c r="A216" s="8"/>
      <c r="B216" s="8"/>
      <c r="C216" s="8"/>
      <c r="D216" s="8"/>
      <c r="E216" s="8"/>
      <c r="F216" s="8"/>
      <c r="G216" s="8"/>
      <c r="H216" s="8"/>
      <c r="I216" s="1"/>
      <c r="J216" s="1"/>
    </row>
    <row r="217" spans="1:10" ht="15.75">
      <c r="A217" s="8"/>
      <c r="B217" s="8"/>
      <c r="C217" s="8"/>
      <c r="D217" s="8"/>
      <c r="E217" s="8"/>
      <c r="F217" s="8"/>
      <c r="G217" s="8"/>
      <c r="H217" s="8"/>
      <c r="I217" s="1"/>
      <c r="J217" s="1"/>
    </row>
    <row r="218" spans="1:10" ht="15.75">
      <c r="A218" s="8"/>
      <c r="B218" s="8"/>
      <c r="C218" s="8"/>
      <c r="D218" s="8"/>
      <c r="E218" s="8"/>
      <c r="F218" s="8"/>
      <c r="G218" s="8"/>
      <c r="H218" s="8"/>
      <c r="I218" s="1"/>
      <c r="J218" s="1"/>
    </row>
    <row r="219" spans="1:10" ht="15.75">
      <c r="A219" s="8"/>
      <c r="B219" s="8"/>
      <c r="C219" s="8"/>
      <c r="D219" s="8"/>
      <c r="E219" s="8"/>
      <c r="F219" s="8"/>
      <c r="G219" s="8"/>
      <c r="H219" s="8"/>
      <c r="I219" s="1"/>
      <c r="J219" s="1"/>
    </row>
    <row r="220" spans="1:10" ht="15.75">
      <c r="A220" s="8"/>
      <c r="B220" s="8"/>
      <c r="C220" s="8"/>
      <c r="D220" s="8"/>
      <c r="E220" s="8"/>
      <c r="F220" s="8"/>
      <c r="G220" s="8"/>
      <c r="H220" s="8"/>
      <c r="I220" s="1"/>
      <c r="J220" s="1"/>
    </row>
    <row r="221" spans="1:10" ht="15.75">
      <c r="A221" s="8"/>
      <c r="B221" s="8"/>
      <c r="C221" s="8"/>
      <c r="D221" s="8"/>
      <c r="E221" s="8"/>
      <c r="F221" s="8"/>
      <c r="G221" s="8"/>
      <c r="H221" s="8"/>
      <c r="I221" s="1"/>
      <c r="J221" s="1"/>
    </row>
    <row r="222" spans="1:10" ht="15.75">
      <c r="A222" s="8"/>
      <c r="B222" s="8"/>
      <c r="C222" s="8"/>
      <c r="D222" s="8"/>
      <c r="E222" s="8"/>
      <c r="F222" s="8"/>
      <c r="G222" s="8"/>
      <c r="H222" s="8"/>
      <c r="I222" s="1"/>
      <c r="J222" s="1"/>
    </row>
    <row r="223" spans="1:10" ht="15.75">
      <c r="A223" s="8"/>
      <c r="B223" s="8"/>
      <c r="C223" s="8"/>
      <c r="D223" s="8"/>
      <c r="E223" s="8"/>
      <c r="F223" s="8"/>
      <c r="G223" s="8"/>
      <c r="H223" s="8"/>
      <c r="I223" s="1"/>
      <c r="J223" s="1"/>
    </row>
    <row r="224" spans="1:10" ht="15.75">
      <c r="A224" s="8"/>
      <c r="B224" s="8"/>
      <c r="C224" s="8"/>
      <c r="D224" s="8"/>
      <c r="E224" s="8"/>
      <c r="F224" s="8"/>
      <c r="G224" s="8"/>
      <c r="H224" s="8"/>
      <c r="I224" s="1"/>
      <c r="J224" s="1"/>
    </row>
    <row r="225" spans="1:10" ht="15.75">
      <c r="A225" s="8"/>
      <c r="B225" s="8"/>
      <c r="C225" s="8"/>
      <c r="D225" s="8"/>
      <c r="E225" s="8"/>
      <c r="F225" s="8"/>
      <c r="G225" s="8"/>
      <c r="H225" s="8"/>
      <c r="I225" s="1"/>
      <c r="J225" s="1"/>
    </row>
    <row r="226" spans="1:10" ht="15.75">
      <c r="A226" s="8"/>
      <c r="B226" s="8"/>
      <c r="C226" s="8"/>
      <c r="D226" s="8"/>
      <c r="E226" s="8"/>
      <c r="F226" s="8"/>
      <c r="G226" s="8"/>
      <c r="H226" s="8"/>
      <c r="I226" s="1"/>
      <c r="J226" s="1"/>
    </row>
    <row r="227" spans="1:10" ht="15.75">
      <c r="A227" s="8"/>
      <c r="B227" s="8"/>
      <c r="C227" s="8"/>
      <c r="D227" s="8"/>
      <c r="E227" s="8"/>
      <c r="F227" s="8"/>
      <c r="G227" s="8"/>
      <c r="H227" s="8"/>
      <c r="I227" s="1"/>
      <c r="J227" s="1"/>
    </row>
    <row r="228" spans="1:10" ht="15.75">
      <c r="A228" s="8"/>
      <c r="B228" s="8"/>
      <c r="C228" s="8"/>
      <c r="D228" s="8"/>
      <c r="E228" s="8"/>
      <c r="F228" s="8"/>
      <c r="G228" s="8"/>
      <c r="H228" s="8"/>
      <c r="I228" s="1"/>
      <c r="J228" s="1"/>
    </row>
    <row r="229" spans="1:10" ht="15.75">
      <c r="A229" s="8"/>
      <c r="B229" s="8"/>
      <c r="C229" s="8"/>
      <c r="D229" s="8"/>
      <c r="E229" s="8"/>
      <c r="F229" s="8"/>
      <c r="G229" s="8"/>
      <c r="H229" s="8"/>
      <c r="I229" s="1"/>
      <c r="J229" s="1"/>
    </row>
    <row r="230" spans="1:10" ht="15.75">
      <c r="A230" s="8"/>
      <c r="B230" s="8"/>
      <c r="C230" s="8"/>
      <c r="D230" s="8"/>
      <c r="E230" s="8"/>
      <c r="F230" s="8"/>
      <c r="G230" s="8"/>
      <c r="H230" s="8"/>
      <c r="I230" s="1"/>
      <c r="J230" s="1"/>
    </row>
    <row r="231" spans="1:10" ht="15.75">
      <c r="A231" s="8"/>
      <c r="B231" s="8"/>
      <c r="C231" s="8"/>
      <c r="D231" s="8"/>
      <c r="E231" s="8"/>
      <c r="F231" s="8"/>
      <c r="G231" s="8"/>
      <c r="H231" s="8"/>
      <c r="I231" s="1"/>
      <c r="J231" s="1"/>
    </row>
    <row r="232" spans="1:10" ht="15.75">
      <c r="A232" s="8"/>
      <c r="B232" s="8"/>
      <c r="C232" s="8"/>
      <c r="D232" s="8"/>
      <c r="E232" s="8"/>
      <c r="F232" s="8"/>
      <c r="G232" s="8"/>
      <c r="H232" s="8"/>
      <c r="I232" s="1"/>
      <c r="J232" s="1"/>
    </row>
    <row r="233" spans="1:10" ht="15.75">
      <c r="A233" s="8"/>
      <c r="B233" s="8"/>
      <c r="C233" s="8"/>
      <c r="D233" s="8"/>
      <c r="E233" s="8"/>
      <c r="F233" s="8"/>
      <c r="G233" s="8"/>
      <c r="H233" s="8"/>
      <c r="I233" s="1"/>
      <c r="J233" s="1"/>
    </row>
    <row r="234" spans="1:10" ht="15.75">
      <c r="A234" s="8"/>
      <c r="B234" s="8"/>
      <c r="C234" s="8"/>
      <c r="D234" s="8"/>
      <c r="E234" s="8"/>
      <c r="F234" s="8"/>
      <c r="G234" s="8"/>
      <c r="H234" s="8"/>
      <c r="I234" s="1"/>
      <c r="J234" s="1"/>
    </row>
    <row r="235" spans="1:10" ht="15.75">
      <c r="A235" s="8"/>
      <c r="B235" s="8"/>
      <c r="C235" s="8"/>
      <c r="D235" s="8"/>
      <c r="E235" s="8"/>
      <c r="F235" s="8"/>
      <c r="G235" s="8"/>
      <c r="H235" s="8"/>
      <c r="I235" s="1"/>
      <c r="J235" s="1"/>
    </row>
    <row r="236" spans="1:10" ht="15.75">
      <c r="A236" s="8"/>
      <c r="B236" s="8"/>
      <c r="C236" s="8"/>
      <c r="D236" s="8"/>
      <c r="E236" s="8"/>
      <c r="F236" s="8"/>
      <c r="G236" s="8"/>
      <c r="H236" s="8"/>
      <c r="I236" s="1"/>
      <c r="J236" s="1"/>
    </row>
    <row r="237" spans="1:10" ht="15.75">
      <c r="A237" s="8"/>
      <c r="B237" s="8"/>
      <c r="C237" s="8"/>
      <c r="D237" s="8"/>
      <c r="E237" s="8"/>
      <c r="F237" s="8"/>
      <c r="G237" s="8"/>
      <c r="H237" s="8"/>
      <c r="I237" s="1"/>
      <c r="J237" s="1"/>
    </row>
    <row r="238" spans="1:10" ht="15.75">
      <c r="A238" s="8"/>
      <c r="B238" s="8"/>
      <c r="C238" s="8"/>
      <c r="D238" s="8"/>
      <c r="E238" s="8"/>
      <c r="F238" s="8"/>
      <c r="G238" s="8"/>
      <c r="H238" s="8"/>
      <c r="I238" s="1"/>
      <c r="J238" s="1"/>
    </row>
    <row r="239" spans="1:10" ht="15.75">
      <c r="A239" s="8"/>
      <c r="B239" s="8"/>
      <c r="C239" s="8"/>
      <c r="D239" s="8"/>
      <c r="E239" s="8"/>
      <c r="F239" s="8"/>
      <c r="G239" s="8"/>
      <c r="H239" s="8"/>
      <c r="I239" s="1"/>
      <c r="J239" s="1"/>
    </row>
    <row r="240" spans="1:10" ht="15.75">
      <c r="A240" s="8"/>
      <c r="B240" s="8"/>
      <c r="C240" s="8"/>
      <c r="D240" s="8"/>
      <c r="E240" s="8"/>
      <c r="F240" s="8"/>
      <c r="G240" s="8"/>
      <c r="H240" s="8"/>
      <c r="I240" s="1"/>
      <c r="J240" s="1"/>
    </row>
    <row r="241" spans="1:10" ht="15.75">
      <c r="A241" s="8"/>
      <c r="B241" s="8"/>
      <c r="C241" s="8"/>
      <c r="D241" s="8"/>
      <c r="E241" s="8"/>
      <c r="F241" s="8"/>
      <c r="G241" s="8"/>
      <c r="H241" s="8"/>
      <c r="I241" s="1"/>
      <c r="J241" s="1"/>
    </row>
    <row r="242" spans="1:10" ht="15.75">
      <c r="A242" s="8"/>
      <c r="B242" s="8"/>
      <c r="C242" s="8"/>
      <c r="D242" s="8"/>
      <c r="E242" s="8"/>
      <c r="F242" s="8"/>
      <c r="G242" s="8"/>
      <c r="H242" s="8"/>
      <c r="I242" s="1"/>
      <c r="J242" s="1"/>
    </row>
    <row r="243" spans="1:10" ht="15.75">
      <c r="A243" s="8"/>
      <c r="B243" s="8"/>
      <c r="C243" s="8"/>
      <c r="D243" s="8"/>
      <c r="E243" s="8"/>
      <c r="F243" s="8"/>
      <c r="G243" s="8"/>
      <c r="H243" s="8"/>
      <c r="I243" s="1"/>
      <c r="J243" s="1"/>
    </row>
    <row r="244" spans="1:10" ht="15.75">
      <c r="A244" s="8"/>
      <c r="B244" s="8"/>
      <c r="C244" s="8"/>
      <c r="D244" s="8"/>
      <c r="E244" s="8"/>
      <c r="F244" s="8"/>
      <c r="G244" s="8"/>
      <c r="H244" s="8"/>
      <c r="I244" s="1"/>
      <c r="J244" s="1"/>
    </row>
    <row r="245" spans="1:10" ht="15.75">
      <c r="A245" s="8"/>
      <c r="B245" s="8"/>
      <c r="C245" s="8"/>
      <c r="D245" s="8"/>
      <c r="E245" s="8"/>
      <c r="F245" s="8"/>
      <c r="G245" s="8"/>
      <c r="H245" s="8"/>
      <c r="I245" s="1"/>
      <c r="J245" s="1"/>
    </row>
    <row r="246" spans="1:10" ht="15.75">
      <c r="A246" s="8"/>
      <c r="B246" s="8"/>
      <c r="C246" s="8"/>
      <c r="D246" s="8"/>
      <c r="E246" s="8"/>
      <c r="F246" s="8"/>
      <c r="G246" s="8"/>
      <c r="H246" s="8"/>
      <c r="I246" s="1"/>
      <c r="J246" s="1"/>
    </row>
    <row r="247" spans="1:10" ht="15.75">
      <c r="A247" s="8"/>
      <c r="B247" s="8"/>
      <c r="C247" s="8"/>
      <c r="D247" s="8"/>
      <c r="E247" s="8"/>
      <c r="F247" s="8"/>
      <c r="G247" s="8"/>
      <c r="H247" s="8"/>
      <c r="I247" s="1"/>
      <c r="J247" s="1"/>
    </row>
    <row r="248" spans="1:10" ht="15.75">
      <c r="A248" s="8"/>
      <c r="B248" s="8"/>
      <c r="C248" s="8"/>
      <c r="D248" s="8"/>
      <c r="E248" s="8"/>
      <c r="F248" s="8"/>
      <c r="G248" s="8"/>
      <c r="H248" s="8"/>
      <c r="I248" s="1"/>
      <c r="J248" s="1"/>
    </row>
    <row r="249" spans="1:10" ht="15.75">
      <c r="A249" s="8"/>
      <c r="B249" s="8"/>
      <c r="C249" s="8"/>
      <c r="D249" s="8"/>
      <c r="E249" s="8"/>
      <c r="F249" s="8"/>
      <c r="G249" s="8"/>
      <c r="H249" s="8"/>
      <c r="I249" s="1"/>
      <c r="J249" s="1"/>
    </row>
    <row r="250" spans="1:10" ht="15.75">
      <c r="A250" s="8"/>
      <c r="B250" s="8"/>
      <c r="C250" s="8"/>
      <c r="D250" s="8"/>
      <c r="E250" s="8"/>
      <c r="F250" s="8"/>
      <c r="G250" s="8"/>
      <c r="H250" s="8"/>
      <c r="I250" s="1"/>
      <c r="J250" s="1"/>
    </row>
    <row r="251" spans="1:10" ht="15.75">
      <c r="A251" s="8"/>
      <c r="B251" s="8"/>
      <c r="C251" s="8"/>
      <c r="D251" s="8"/>
      <c r="E251" s="8"/>
      <c r="F251" s="8"/>
      <c r="G251" s="8"/>
      <c r="H251" s="8"/>
      <c r="I251" s="1"/>
      <c r="J251" s="1"/>
    </row>
    <row r="252" spans="1:10" ht="15.75">
      <c r="A252" s="8"/>
      <c r="B252" s="8"/>
      <c r="C252" s="8"/>
      <c r="D252" s="8"/>
      <c r="E252" s="8"/>
      <c r="F252" s="8"/>
      <c r="G252" s="8"/>
      <c r="H252" s="8"/>
      <c r="I252" s="1"/>
      <c r="J252" s="1"/>
    </row>
    <row r="253" spans="1:10" ht="15.75">
      <c r="A253" s="8"/>
      <c r="B253" s="8"/>
      <c r="C253" s="8"/>
      <c r="D253" s="8"/>
      <c r="E253" s="8"/>
      <c r="F253" s="8"/>
      <c r="G253" s="8"/>
      <c r="H253" s="8"/>
      <c r="I253" s="1"/>
      <c r="J253" s="1"/>
    </row>
    <row r="254" spans="1:10" ht="15.75">
      <c r="A254" s="8"/>
      <c r="B254" s="8"/>
      <c r="C254" s="8"/>
      <c r="D254" s="8"/>
      <c r="E254" s="8"/>
      <c r="F254" s="8"/>
      <c r="G254" s="8"/>
      <c r="H254" s="8"/>
      <c r="I254" s="1"/>
      <c r="J254" s="1"/>
    </row>
    <row r="255" spans="1:10" ht="15.75">
      <c r="A255" s="8"/>
      <c r="B255" s="8"/>
      <c r="C255" s="8"/>
      <c r="D255" s="8"/>
      <c r="E255" s="8"/>
      <c r="F255" s="8"/>
      <c r="G255" s="8"/>
      <c r="H255" s="8"/>
      <c r="I255" s="1"/>
      <c r="J255" s="1"/>
    </row>
    <row r="256" spans="1:10" ht="15.75">
      <c r="A256" s="8"/>
      <c r="B256" s="8"/>
      <c r="C256" s="8"/>
      <c r="D256" s="8"/>
      <c r="E256" s="8"/>
      <c r="F256" s="8"/>
      <c r="G256" s="8"/>
      <c r="H256" s="8"/>
      <c r="I256" s="1"/>
      <c r="J256" s="1"/>
    </row>
    <row r="257" spans="1:10" ht="15.75">
      <c r="A257" s="8"/>
      <c r="B257" s="8"/>
      <c r="C257" s="8"/>
      <c r="D257" s="8"/>
      <c r="E257" s="8"/>
      <c r="F257" s="8"/>
      <c r="G257" s="8"/>
      <c r="H257" s="8"/>
      <c r="I257" s="1"/>
      <c r="J257" s="1"/>
    </row>
    <row r="258" spans="1:10" ht="15.75">
      <c r="A258" s="8"/>
      <c r="B258" s="8"/>
      <c r="C258" s="8"/>
      <c r="D258" s="8"/>
      <c r="E258" s="8"/>
      <c r="F258" s="8"/>
      <c r="G258" s="8"/>
      <c r="H258" s="8"/>
      <c r="I258" s="1"/>
      <c r="J258" s="1"/>
    </row>
    <row r="259" spans="1:10" ht="15.75">
      <c r="A259" s="8"/>
      <c r="B259" s="8"/>
      <c r="C259" s="8"/>
      <c r="D259" s="8"/>
      <c r="E259" s="8"/>
      <c r="F259" s="8"/>
      <c r="G259" s="8"/>
      <c r="H259" s="8"/>
      <c r="I259" s="1"/>
      <c r="J259" s="1"/>
    </row>
    <row r="260" spans="1:10" ht="15.75">
      <c r="A260" s="8"/>
      <c r="B260" s="8"/>
      <c r="C260" s="8"/>
      <c r="D260" s="8"/>
      <c r="E260" s="8"/>
      <c r="F260" s="8"/>
      <c r="G260" s="8"/>
      <c r="H260" s="8"/>
      <c r="I260" s="1"/>
      <c r="J260" s="1"/>
    </row>
    <row r="261" spans="1:10" ht="15.75">
      <c r="A261" s="8"/>
      <c r="B261" s="8"/>
      <c r="C261" s="8"/>
      <c r="D261" s="8"/>
      <c r="E261" s="8"/>
      <c r="F261" s="8"/>
      <c r="G261" s="8"/>
      <c r="H261" s="8"/>
      <c r="I261" s="1"/>
      <c r="J261" s="1"/>
    </row>
    <row r="262" spans="1:10" ht="15.75">
      <c r="A262" s="8"/>
      <c r="B262" s="8"/>
      <c r="C262" s="8"/>
      <c r="D262" s="8"/>
      <c r="E262" s="8"/>
      <c r="F262" s="8"/>
      <c r="G262" s="8"/>
      <c r="H262" s="8"/>
      <c r="I262" s="1"/>
      <c r="J262" s="1"/>
    </row>
    <row r="263" spans="1:10" ht="15.75">
      <c r="A263" s="8"/>
      <c r="B263" s="8"/>
      <c r="C263" s="8"/>
      <c r="D263" s="8"/>
      <c r="E263" s="8"/>
      <c r="F263" s="8"/>
      <c r="G263" s="8"/>
      <c r="H263" s="8"/>
      <c r="I263" s="1"/>
      <c r="J263" s="1"/>
    </row>
    <row r="264" spans="1:10" ht="15.75">
      <c r="A264" s="8"/>
      <c r="B264" s="8"/>
      <c r="C264" s="8"/>
      <c r="D264" s="8"/>
      <c r="E264" s="8"/>
      <c r="F264" s="8"/>
      <c r="G264" s="8"/>
      <c r="H264" s="8"/>
      <c r="I264" s="1"/>
      <c r="J264" s="1"/>
    </row>
    <row r="265" spans="1:10" ht="15.75">
      <c r="A265" s="8"/>
      <c r="B265" s="8"/>
      <c r="C265" s="8"/>
      <c r="D265" s="8"/>
      <c r="E265" s="8"/>
      <c r="F265" s="8"/>
      <c r="G265" s="8"/>
      <c r="H265" s="8"/>
      <c r="I265" s="1"/>
      <c r="J265" s="1"/>
    </row>
    <row r="266" spans="1:10" ht="15.75">
      <c r="A266" s="8"/>
      <c r="B266" s="8"/>
      <c r="C266" s="8"/>
      <c r="D266" s="8"/>
      <c r="E266" s="8"/>
      <c r="F266" s="8"/>
      <c r="G266" s="8"/>
      <c r="H266" s="8"/>
      <c r="I266" s="1"/>
      <c r="J266" s="1"/>
    </row>
    <row r="267" spans="1:10" ht="15.75">
      <c r="A267" s="8"/>
      <c r="B267" s="8"/>
      <c r="C267" s="8"/>
      <c r="D267" s="8"/>
      <c r="E267" s="8"/>
      <c r="F267" s="8"/>
      <c r="G267" s="8"/>
      <c r="H267" s="8"/>
      <c r="I267" s="1"/>
      <c r="J267" s="1"/>
    </row>
    <row r="268" spans="1:10" ht="15.75">
      <c r="A268" s="8"/>
      <c r="B268" s="8"/>
      <c r="C268" s="8"/>
      <c r="D268" s="8"/>
      <c r="E268" s="8"/>
      <c r="F268" s="8"/>
      <c r="G268" s="8"/>
      <c r="H268" s="8"/>
      <c r="I268" s="1"/>
      <c r="J268" s="1"/>
    </row>
    <row r="269" spans="1:10" ht="15.75">
      <c r="A269" s="8"/>
      <c r="B269" s="8"/>
      <c r="C269" s="8"/>
      <c r="D269" s="8"/>
      <c r="E269" s="8"/>
      <c r="F269" s="8"/>
      <c r="G269" s="8"/>
      <c r="H269" s="8"/>
      <c r="I269" s="1"/>
      <c r="J269" s="1"/>
    </row>
    <row r="270" spans="1:10" ht="15.75">
      <c r="A270" s="8"/>
      <c r="B270" s="8"/>
      <c r="C270" s="8"/>
      <c r="D270" s="8"/>
      <c r="E270" s="8"/>
      <c r="F270" s="8"/>
      <c r="G270" s="8"/>
      <c r="H270" s="8"/>
      <c r="I270" s="1"/>
      <c r="J270" s="1"/>
    </row>
    <row r="271" spans="1:10" ht="15.75">
      <c r="A271" s="8"/>
      <c r="B271" s="8"/>
      <c r="C271" s="8"/>
      <c r="D271" s="8"/>
      <c r="E271" s="8"/>
      <c r="F271" s="8"/>
      <c r="G271" s="8"/>
      <c r="H271" s="8"/>
      <c r="I271" s="1"/>
      <c r="J271" s="1"/>
    </row>
    <row r="272" spans="1:10" ht="15.75">
      <c r="A272" s="8"/>
      <c r="B272" s="8"/>
      <c r="C272" s="8"/>
      <c r="D272" s="8"/>
      <c r="E272" s="8"/>
      <c r="F272" s="8"/>
      <c r="G272" s="8"/>
      <c r="H272" s="8"/>
      <c r="I272" s="1"/>
      <c r="J272" s="1"/>
    </row>
    <row r="273" spans="1:10" ht="15.75">
      <c r="A273" s="8"/>
      <c r="B273" s="8"/>
      <c r="C273" s="8"/>
      <c r="D273" s="8"/>
      <c r="E273" s="8"/>
      <c r="F273" s="8"/>
      <c r="G273" s="8"/>
      <c r="H273" s="8"/>
      <c r="I273" s="1"/>
      <c r="J273" s="1"/>
    </row>
    <row r="274" spans="1:10" ht="15.75">
      <c r="A274" s="8"/>
      <c r="B274" s="8"/>
      <c r="C274" s="8"/>
      <c r="D274" s="8"/>
      <c r="E274" s="8"/>
      <c r="F274" s="8"/>
      <c r="G274" s="8"/>
      <c r="H274" s="8"/>
      <c r="I274" s="1"/>
      <c r="J274" s="1"/>
    </row>
    <row r="275" spans="1:10" ht="15.75">
      <c r="A275" s="8"/>
      <c r="B275" s="8"/>
      <c r="C275" s="8"/>
      <c r="D275" s="8"/>
      <c r="E275" s="8"/>
      <c r="F275" s="8"/>
      <c r="G275" s="8"/>
      <c r="H275" s="8"/>
      <c r="I275" s="1"/>
      <c r="J275" s="1"/>
    </row>
    <row r="276" spans="1:10" ht="15.75">
      <c r="A276" s="8"/>
      <c r="B276" s="8"/>
      <c r="C276" s="8"/>
      <c r="D276" s="8"/>
      <c r="E276" s="8"/>
      <c r="F276" s="8"/>
      <c r="G276" s="8"/>
      <c r="H276" s="8"/>
      <c r="I276" s="1"/>
      <c r="J276" s="1"/>
    </row>
    <row r="277" spans="1:10" ht="15.75">
      <c r="A277" s="8"/>
      <c r="B277" s="8"/>
      <c r="C277" s="8"/>
      <c r="D277" s="8"/>
      <c r="E277" s="8"/>
      <c r="F277" s="8"/>
      <c r="G277" s="8"/>
      <c r="H277" s="8"/>
      <c r="I277" s="1"/>
      <c r="J277" s="1"/>
    </row>
    <row r="278" spans="1:10" ht="15.75">
      <c r="A278" s="8"/>
      <c r="B278" s="8"/>
      <c r="C278" s="8"/>
      <c r="D278" s="8"/>
      <c r="E278" s="8"/>
      <c r="F278" s="8"/>
      <c r="G278" s="8"/>
      <c r="H278" s="8"/>
      <c r="I278" s="1"/>
      <c r="J278" s="1"/>
    </row>
    <row r="279" spans="1:10" ht="15.75">
      <c r="A279" s="8"/>
      <c r="B279" s="8"/>
      <c r="C279" s="8"/>
      <c r="D279" s="8"/>
      <c r="E279" s="8"/>
      <c r="F279" s="8"/>
      <c r="G279" s="8"/>
      <c r="H279" s="8"/>
      <c r="I279" s="1"/>
      <c r="J279" s="1"/>
    </row>
    <row r="280" spans="1:10" ht="15.75">
      <c r="A280" s="8"/>
      <c r="B280" s="8"/>
      <c r="C280" s="8"/>
      <c r="D280" s="8"/>
      <c r="E280" s="8"/>
      <c r="F280" s="8"/>
      <c r="G280" s="8"/>
      <c r="H280" s="8"/>
      <c r="I280" s="1"/>
      <c r="J280" s="1"/>
    </row>
    <row r="281" spans="1:10" ht="15.75">
      <c r="A281" s="8"/>
      <c r="B281" s="8"/>
      <c r="C281" s="8"/>
      <c r="D281" s="8"/>
      <c r="E281" s="8"/>
      <c r="F281" s="8"/>
      <c r="G281" s="8"/>
      <c r="H281" s="8"/>
      <c r="I281" s="1"/>
      <c r="J281" s="1"/>
    </row>
    <row r="282" spans="1:10" ht="15.75">
      <c r="A282" s="8"/>
      <c r="B282" s="8"/>
      <c r="C282" s="8"/>
      <c r="D282" s="8"/>
      <c r="E282" s="8"/>
      <c r="F282" s="8"/>
      <c r="G282" s="8"/>
      <c r="H282" s="8"/>
      <c r="I282" s="1"/>
      <c r="J282" s="1"/>
    </row>
    <row r="283" spans="1:10" ht="15.75">
      <c r="A283" s="8"/>
      <c r="B283" s="8"/>
      <c r="C283" s="8"/>
      <c r="D283" s="8"/>
      <c r="E283" s="8"/>
      <c r="F283" s="8"/>
      <c r="G283" s="8"/>
      <c r="H283" s="8"/>
      <c r="I283" s="1"/>
      <c r="J283" s="1"/>
    </row>
    <row r="284" spans="1:10" ht="15.75">
      <c r="A284" s="8"/>
      <c r="B284" s="8"/>
      <c r="C284" s="8"/>
      <c r="D284" s="8"/>
      <c r="E284" s="8"/>
      <c r="F284" s="8"/>
      <c r="G284" s="8"/>
      <c r="H284" s="8"/>
      <c r="I284" s="1"/>
      <c r="J284" s="1"/>
    </row>
    <row r="285" spans="1:10" ht="15.75">
      <c r="A285" s="8"/>
      <c r="B285" s="8"/>
      <c r="C285" s="8"/>
      <c r="D285" s="8"/>
      <c r="E285" s="8"/>
      <c r="F285" s="8"/>
      <c r="G285" s="8"/>
      <c r="H285" s="8"/>
      <c r="I285" s="1"/>
      <c r="J285" s="1"/>
    </row>
    <row r="286" spans="1:10" ht="15.75">
      <c r="A286" s="8"/>
      <c r="B286" s="8"/>
      <c r="C286" s="8"/>
      <c r="D286" s="8"/>
      <c r="E286" s="8"/>
      <c r="F286" s="8"/>
      <c r="G286" s="8"/>
      <c r="H286" s="8"/>
      <c r="I286" s="1"/>
      <c r="J286" s="1"/>
    </row>
    <row r="287" spans="1:10" ht="15.75">
      <c r="A287" s="8"/>
      <c r="B287" s="8"/>
      <c r="C287" s="8"/>
      <c r="D287" s="8"/>
      <c r="E287" s="8"/>
      <c r="F287" s="8"/>
      <c r="G287" s="8"/>
      <c r="H287" s="8"/>
      <c r="I287" s="1"/>
      <c r="J287" s="1"/>
    </row>
    <row r="288" spans="1:10" ht="15.75">
      <c r="A288" s="8"/>
      <c r="B288" s="8"/>
      <c r="C288" s="8"/>
      <c r="D288" s="8"/>
      <c r="E288" s="8"/>
      <c r="F288" s="8"/>
      <c r="G288" s="8"/>
      <c r="H288" s="8"/>
      <c r="I288" s="1"/>
      <c r="J288" s="1"/>
    </row>
    <row r="289" spans="1:10" ht="15.75">
      <c r="A289" s="8"/>
      <c r="B289" s="8"/>
      <c r="C289" s="8"/>
      <c r="D289" s="8"/>
      <c r="E289" s="8"/>
      <c r="F289" s="8"/>
      <c r="G289" s="8"/>
      <c r="H289" s="8"/>
      <c r="I289" s="1"/>
      <c r="J289" s="1"/>
    </row>
    <row r="290" spans="1:10" ht="15.75">
      <c r="A290" s="8"/>
      <c r="B290" s="8"/>
      <c r="C290" s="8"/>
      <c r="D290" s="8"/>
      <c r="E290" s="8"/>
      <c r="F290" s="8"/>
      <c r="G290" s="8"/>
      <c r="H290" s="8"/>
      <c r="I290" s="1"/>
      <c r="J290" s="1"/>
    </row>
    <row r="291" spans="1:10" ht="15.75">
      <c r="A291" s="8"/>
      <c r="B291" s="8"/>
      <c r="C291" s="8"/>
      <c r="D291" s="8"/>
      <c r="E291" s="8"/>
      <c r="F291" s="8"/>
      <c r="G291" s="8"/>
      <c r="H291" s="8"/>
      <c r="I291" s="1"/>
      <c r="J291" s="1"/>
    </row>
    <row r="292" spans="1:10" ht="15.75">
      <c r="A292" s="8"/>
      <c r="B292" s="8"/>
      <c r="C292" s="8"/>
      <c r="D292" s="8"/>
      <c r="E292" s="8"/>
      <c r="F292" s="8"/>
      <c r="G292" s="8"/>
      <c r="H292" s="8"/>
      <c r="I292" s="1"/>
      <c r="J292" s="1"/>
    </row>
    <row r="293" spans="1:10" ht="15.75">
      <c r="A293" s="8"/>
      <c r="B293" s="8"/>
      <c r="C293" s="8"/>
      <c r="D293" s="8"/>
      <c r="E293" s="8"/>
      <c r="F293" s="8"/>
      <c r="G293" s="8"/>
      <c r="H293" s="8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</sheetData>
  <mergeCells count="1"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PREMK</dc:creator>
  <cp:keywords/>
  <dc:description/>
  <cp:lastModifiedBy>Ahmed Al-Riyami</cp:lastModifiedBy>
  <cp:lastPrinted>2001-10-10T06:38:22Z</cp:lastPrinted>
  <dcterms:created xsi:type="dcterms:W3CDTF">2001-10-02T03:58:56Z</dcterms:created>
  <dcterms:modified xsi:type="dcterms:W3CDTF">2001-10-16T07:44:42Z</dcterms:modified>
  <cp:category/>
  <cp:version/>
  <cp:contentType/>
  <cp:contentStatus/>
</cp:coreProperties>
</file>